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SZM_340_16_Sprzątanie\Pytania\"/>
    </mc:Choice>
  </mc:AlternateContent>
  <xr:revisionPtr revIDLastSave="0" documentId="13_ncr:1_{24390632-79A8-488D-B91F-C0630E397353}" xr6:coauthVersionLast="45" xr6:coauthVersionMax="45" xr10:uidLastSave="{00000000-0000-0000-0000-000000000000}"/>
  <bookViews>
    <workbookView xWindow="-120" yWindow="-120" windowWidth="29040" windowHeight="15840" tabRatio="500" firstSheet="5" activeTab="19" xr2:uid="{00000000-000D-0000-FFFF-FFFF00000000}"/>
  </bookViews>
  <sheets>
    <sheet name="A - 1" sheetId="1" r:id="rId1"/>
    <sheet name="A 0" sheetId="2" r:id="rId2"/>
    <sheet name="A 1" sheetId="3" r:id="rId3"/>
    <sheet name="A 2" sheetId="4" r:id="rId4"/>
    <sheet name="A 3" sheetId="5" r:id="rId5"/>
    <sheet name="A 4" sheetId="6" r:id="rId6"/>
    <sheet name="A 5" sheetId="7" r:id="rId7"/>
    <sheet name="A 6_Pod" sheetId="8" r:id="rId8"/>
    <sheet name="B -1" sheetId="10" r:id="rId9"/>
    <sheet name="B 0" sheetId="11" r:id="rId10"/>
    <sheet name="C - 1" sheetId="12" r:id="rId11"/>
    <sheet name="C 0" sheetId="13" r:id="rId12"/>
    <sheet name="C 1" sheetId="14" r:id="rId13"/>
    <sheet name="C 2" sheetId="15" r:id="rId14"/>
    <sheet name="D - 1" sheetId="16" r:id="rId15"/>
    <sheet name="D 0" sheetId="17" r:id="rId16"/>
    <sheet name="D 1" sheetId="18" r:id="rId17"/>
    <sheet name="PROS" sheetId="19" r:id="rId18"/>
    <sheet name="KL_SCH" sheetId="20" r:id="rId19"/>
    <sheet name="ZEST_POW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9" i="21" l="1"/>
  <c r="G4" i="21" l="1"/>
  <c r="H4" i="21"/>
  <c r="G5" i="21"/>
  <c r="H5" i="21"/>
  <c r="G6" i="21"/>
  <c r="H6" i="21"/>
  <c r="G7" i="21"/>
  <c r="H7" i="21"/>
  <c r="G8" i="21"/>
  <c r="H8" i="21"/>
  <c r="G9" i="21"/>
  <c r="H9" i="21"/>
  <c r="H10" i="21"/>
  <c r="G11" i="21"/>
  <c r="H11" i="21"/>
  <c r="G12" i="21"/>
  <c r="H12" i="21"/>
  <c r="G14" i="21"/>
  <c r="H14" i="21"/>
  <c r="G15" i="21"/>
  <c r="H15" i="21"/>
  <c r="H16" i="21"/>
  <c r="G18" i="21"/>
  <c r="H18" i="21"/>
  <c r="H20" i="21"/>
  <c r="H21" i="21"/>
  <c r="P31" i="7" l="1"/>
  <c r="O31" i="7"/>
  <c r="N31" i="7"/>
  <c r="O15" i="7"/>
  <c r="O9" i="7"/>
  <c r="O8" i="7"/>
  <c r="O7" i="7"/>
  <c r="O4" i="7"/>
  <c r="O3" i="7"/>
  <c r="O22" i="7"/>
  <c r="N27" i="7"/>
  <c r="I12" i="8"/>
  <c r="I4" i="8"/>
  <c r="I3" i="8"/>
  <c r="Q40" i="10"/>
  <c r="P40" i="10"/>
  <c r="P29" i="10"/>
  <c r="P28" i="10"/>
  <c r="P27" i="10"/>
  <c r="P16" i="10"/>
  <c r="P15" i="10"/>
  <c r="P14" i="10"/>
  <c r="P13" i="10"/>
  <c r="P12" i="10"/>
  <c r="P11" i="10"/>
  <c r="O40" i="10"/>
  <c r="O35" i="10"/>
  <c r="O33" i="10"/>
  <c r="O31" i="10"/>
  <c r="O26" i="10"/>
  <c r="O24" i="10"/>
  <c r="O23" i="10"/>
  <c r="O22" i="10"/>
  <c r="O21" i="10"/>
  <c r="O20" i="10"/>
  <c r="O19" i="10"/>
  <c r="O17" i="10"/>
  <c r="O8" i="10"/>
  <c r="O7" i="10"/>
  <c r="O6" i="10"/>
  <c r="O5" i="10"/>
  <c r="O4" i="10"/>
  <c r="Q46" i="11"/>
  <c r="P46" i="11"/>
  <c r="P38" i="11"/>
  <c r="P37" i="11"/>
  <c r="P36" i="11"/>
  <c r="P35" i="11"/>
  <c r="P28" i="11"/>
  <c r="P26" i="11"/>
  <c r="P23" i="11"/>
  <c r="P22" i="11"/>
  <c r="P21" i="11"/>
  <c r="P20" i="11"/>
  <c r="P19" i="11"/>
  <c r="P16" i="11"/>
  <c r="P11" i="11"/>
  <c r="P10" i="11"/>
  <c r="P9" i="11"/>
  <c r="P5" i="11"/>
  <c r="O46" i="11"/>
  <c r="O44" i="11"/>
  <c r="O33" i="11"/>
  <c r="O31" i="11"/>
  <c r="O29" i="11"/>
  <c r="O27" i="11"/>
  <c r="O15" i="11"/>
  <c r="O14" i="11"/>
  <c r="O13" i="11"/>
  <c r="O4" i="11"/>
  <c r="O3" i="11"/>
  <c r="Q36" i="13"/>
  <c r="P36" i="13"/>
  <c r="O36" i="13"/>
  <c r="P34" i="13"/>
  <c r="P33" i="13"/>
  <c r="P32" i="13"/>
  <c r="P30" i="13"/>
  <c r="P29" i="13"/>
  <c r="P28" i="13"/>
  <c r="P25" i="13"/>
  <c r="P24" i="13"/>
  <c r="P23" i="13"/>
  <c r="P21" i="13"/>
  <c r="P20" i="13"/>
  <c r="P18" i="13"/>
  <c r="P16" i="13"/>
  <c r="P15" i="13"/>
  <c r="P14" i="13"/>
  <c r="P13" i="13"/>
  <c r="P12" i="13"/>
  <c r="P10" i="13"/>
  <c r="P5" i="13"/>
  <c r="O35" i="13"/>
  <c r="O31" i="13"/>
  <c r="O26" i="13"/>
  <c r="O9" i="13"/>
  <c r="O8" i="13"/>
  <c r="O6" i="13"/>
  <c r="O4" i="13"/>
  <c r="O3" i="13"/>
  <c r="P38" i="14"/>
  <c r="Q38" i="14" s="1"/>
  <c r="O38" i="14"/>
  <c r="P36" i="14"/>
  <c r="P35" i="14"/>
  <c r="P34" i="14"/>
  <c r="P33" i="14"/>
  <c r="P31" i="14"/>
  <c r="P30" i="14"/>
  <c r="P29" i="14"/>
  <c r="P23" i="14"/>
  <c r="P18" i="14"/>
  <c r="P17" i="14"/>
  <c r="P16" i="14"/>
  <c r="P15" i="14"/>
  <c r="P14" i="14"/>
  <c r="P13" i="14"/>
  <c r="P11" i="14"/>
  <c r="P10" i="14"/>
  <c r="P9" i="14"/>
  <c r="P8" i="14"/>
  <c r="P7" i="14"/>
  <c r="P6" i="14"/>
  <c r="O37" i="14"/>
  <c r="O32" i="14"/>
  <c r="O28" i="14"/>
  <c r="O27" i="14"/>
  <c r="O25" i="14"/>
  <c r="O21" i="14"/>
  <c r="O20" i="14"/>
  <c r="O4" i="14"/>
  <c r="O3" i="14"/>
  <c r="M6" i="15"/>
  <c r="M3" i="15"/>
  <c r="Q49" i="17"/>
  <c r="P43" i="17"/>
  <c r="P42" i="17"/>
  <c r="P41" i="17"/>
  <c r="P40" i="17"/>
  <c r="P39" i="17"/>
  <c r="P18" i="17"/>
  <c r="P17" i="17"/>
  <c r="P16" i="17"/>
  <c r="P14" i="17"/>
  <c r="O47" i="17"/>
  <c r="O46" i="17"/>
  <c r="O45" i="17"/>
  <c r="O38" i="17"/>
  <c r="O37" i="17"/>
  <c r="O36" i="17"/>
  <c r="O35" i="17"/>
  <c r="O34" i="17"/>
  <c r="O33" i="17"/>
  <c r="O32" i="17"/>
  <c r="O31" i="17"/>
  <c r="O25" i="17"/>
  <c r="O23" i="17"/>
  <c r="O22" i="17"/>
  <c r="O6" i="17"/>
  <c r="P5" i="17"/>
  <c r="O4" i="17"/>
  <c r="M16" i="19"/>
  <c r="M15" i="19"/>
  <c r="M14" i="19"/>
  <c r="M8" i="19"/>
  <c r="M6" i="19"/>
  <c r="M5" i="19"/>
  <c r="M4" i="19"/>
  <c r="M3" i="19"/>
  <c r="O30" i="20"/>
  <c r="O6" i="20"/>
  <c r="O5" i="20"/>
  <c r="O24" i="20"/>
  <c r="O23" i="20"/>
  <c r="O21" i="20"/>
  <c r="O20" i="20"/>
  <c r="O18" i="20"/>
  <c r="O17" i="20"/>
  <c r="P41" i="6"/>
  <c r="O41" i="6"/>
  <c r="N41" i="6"/>
  <c r="N37" i="6"/>
  <c r="N36" i="6"/>
  <c r="N35" i="6"/>
  <c r="N34" i="6"/>
  <c r="N32" i="6"/>
  <c r="N21" i="6"/>
  <c r="N20" i="6"/>
  <c r="N14" i="6"/>
  <c r="O9" i="6"/>
  <c r="O8" i="6"/>
  <c r="O7" i="6"/>
  <c r="O6" i="6"/>
  <c r="O4" i="6"/>
  <c r="O11" i="6"/>
  <c r="O13" i="6"/>
  <c r="O16" i="6"/>
  <c r="O27" i="6"/>
  <c r="O26" i="6"/>
  <c r="O25" i="6"/>
  <c r="O23" i="6"/>
  <c r="O33" i="6"/>
  <c r="O38" i="6"/>
  <c r="O39" i="6"/>
  <c r="O9" i="5"/>
  <c r="O41" i="5" s="1"/>
  <c r="P41" i="5" s="1"/>
  <c r="N41" i="5"/>
  <c r="O38" i="5"/>
  <c r="O37" i="5"/>
  <c r="O34" i="5"/>
  <c r="O31" i="5"/>
  <c r="O30" i="5"/>
  <c r="O28" i="5"/>
  <c r="O27" i="5"/>
  <c r="O26" i="5"/>
  <c r="O24" i="5"/>
  <c r="O22" i="5"/>
  <c r="O13" i="5"/>
  <c r="O11" i="5"/>
  <c r="O8" i="5"/>
  <c r="O7" i="5"/>
  <c r="O6" i="5"/>
  <c r="N14" i="5"/>
  <c r="N17" i="5"/>
  <c r="N20" i="5"/>
  <c r="N19" i="5"/>
  <c r="N33" i="5"/>
  <c r="N32" i="5"/>
  <c r="N36" i="5"/>
  <c r="N35" i="5"/>
  <c r="N40" i="5"/>
  <c r="O31" i="3"/>
  <c r="O37" i="3" s="1"/>
  <c r="P37" i="3" s="1"/>
  <c r="P38" i="4"/>
  <c r="O38" i="4"/>
  <c r="O28" i="4"/>
  <c r="O25" i="4"/>
  <c r="O24" i="4"/>
  <c r="O22" i="4"/>
  <c r="O21" i="4"/>
  <c r="O19" i="4"/>
  <c r="O18" i="4"/>
  <c r="O17" i="4"/>
  <c r="O16" i="4"/>
  <c r="O8" i="4"/>
  <c r="O7" i="4"/>
  <c r="O6" i="4"/>
  <c r="O5" i="4"/>
  <c r="O4" i="4"/>
  <c r="N38" i="4"/>
  <c r="N36" i="4"/>
  <c r="N35" i="4"/>
  <c r="N33" i="4"/>
  <c r="N32" i="4"/>
  <c r="N31" i="4"/>
  <c r="N30" i="4"/>
  <c r="N29" i="4"/>
  <c r="N15" i="4"/>
  <c r="N12" i="4"/>
  <c r="N11" i="4"/>
  <c r="N10" i="4"/>
  <c r="N9" i="4"/>
  <c r="N37" i="3"/>
  <c r="O28" i="3"/>
  <c r="O24" i="3"/>
  <c r="O23" i="3"/>
  <c r="O21" i="3"/>
  <c r="O20" i="3"/>
  <c r="O18" i="3"/>
  <c r="O17" i="3"/>
  <c r="O16" i="3"/>
  <c r="O15" i="3"/>
  <c r="O8" i="3"/>
  <c r="O7" i="3"/>
  <c r="O6" i="3"/>
  <c r="N36" i="3"/>
  <c r="N35" i="3"/>
  <c r="N34" i="3"/>
  <c r="N33" i="3"/>
  <c r="N30" i="3"/>
  <c r="N29" i="3"/>
  <c r="N14" i="3"/>
  <c r="N13" i="3"/>
  <c r="N11" i="3"/>
  <c r="N10" i="3"/>
  <c r="O5" i="3"/>
  <c r="N4" i="3"/>
  <c r="P55" i="2"/>
  <c r="O55" i="2"/>
  <c r="N55" i="2"/>
  <c r="N47" i="2"/>
  <c r="N46" i="2"/>
  <c r="O45" i="2"/>
  <c r="O43" i="2"/>
  <c r="P49" i="17" l="1"/>
  <c r="O49" i="17"/>
  <c r="O32" i="1"/>
  <c r="O40" i="1"/>
  <c r="O52" i="1"/>
  <c r="O84" i="1"/>
  <c r="O83" i="1"/>
  <c r="O91" i="1" s="1"/>
  <c r="H3" i="21" s="1"/>
  <c r="H22" i="21" s="1"/>
  <c r="O85" i="1"/>
  <c r="N90" i="1"/>
  <c r="N87" i="1"/>
  <c r="N81" i="1"/>
  <c r="N78" i="1"/>
  <c r="N77" i="1"/>
  <c r="N76" i="1"/>
  <c r="N75" i="1"/>
  <c r="N73" i="1"/>
  <c r="N72" i="1"/>
  <c r="N66" i="1"/>
  <c r="N65" i="1"/>
  <c r="N64" i="1"/>
  <c r="N63" i="1"/>
  <c r="N61" i="1"/>
  <c r="N60" i="1"/>
  <c r="N59" i="1"/>
  <c r="N58" i="1"/>
  <c r="N57" i="1"/>
  <c r="N56" i="1"/>
  <c r="N54" i="1"/>
  <c r="N53" i="1"/>
  <c r="N45" i="1"/>
  <c r="N44" i="1"/>
  <c r="N42" i="1"/>
  <c r="N39" i="1"/>
  <c r="N37" i="1"/>
  <c r="N25" i="1"/>
  <c r="N24" i="1"/>
  <c r="N23" i="1"/>
  <c r="N22" i="1"/>
  <c r="N21" i="1"/>
  <c r="N20" i="1"/>
  <c r="N11" i="1"/>
  <c r="N7" i="1"/>
  <c r="N6" i="1"/>
  <c r="N91" i="1" l="1"/>
  <c r="G3" i="21" s="1"/>
  <c r="L53" i="12"/>
  <c r="L51" i="12"/>
  <c r="L49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36" i="12" s="1"/>
  <c r="L18" i="15"/>
  <c r="I21" i="16"/>
  <c r="I23" i="16"/>
  <c r="H4" i="16"/>
  <c r="H3" i="16"/>
  <c r="L29" i="18"/>
  <c r="L27" i="18"/>
  <c r="L26" i="18"/>
  <c r="D17" i="18"/>
  <c r="G15" i="18"/>
  <c r="G14" i="18"/>
  <c r="G13" i="18"/>
  <c r="G12" i="18"/>
  <c r="G11" i="18"/>
  <c r="G10" i="18"/>
  <c r="G9" i="18"/>
  <c r="G8" i="18"/>
  <c r="G7" i="18"/>
  <c r="G6" i="18"/>
  <c r="G5" i="18"/>
  <c r="G4" i="18"/>
  <c r="P91" i="1" l="1"/>
  <c r="G16" i="18"/>
  <c r="L28" i="19"/>
  <c r="L27" i="19"/>
  <c r="L26" i="19"/>
  <c r="L30" i="19"/>
  <c r="K24" i="8"/>
  <c r="K19" i="8"/>
  <c r="K21" i="8"/>
  <c r="K20" i="8"/>
  <c r="K18" i="8"/>
  <c r="K22" i="8" s="1"/>
  <c r="G5" i="8" l="1"/>
  <c r="J25" i="20" l="1"/>
  <c r="J89" i="1"/>
  <c r="J88" i="1"/>
  <c r="I5" i="15"/>
  <c r="I4" i="15"/>
  <c r="G10" i="21"/>
  <c r="E14" i="8"/>
  <c r="F12" i="8"/>
  <c r="F4" i="8"/>
  <c r="F3" i="8"/>
  <c r="L19" i="21" l="1"/>
  <c r="K19" i="21"/>
  <c r="L17" i="21"/>
  <c r="L13" i="21"/>
  <c r="L10" i="21"/>
  <c r="K30" i="20"/>
  <c r="K46" i="20" s="1"/>
  <c r="J30" i="20"/>
  <c r="H30" i="20"/>
  <c r="K43" i="20" s="1"/>
  <c r="C29" i="20"/>
  <c r="L28" i="20"/>
  <c r="L27" i="20"/>
  <c r="C26" i="20"/>
  <c r="I24" i="20"/>
  <c r="I23" i="20"/>
  <c r="C22" i="20"/>
  <c r="I21" i="20"/>
  <c r="I20" i="20"/>
  <c r="C19" i="20"/>
  <c r="I18" i="20"/>
  <c r="I17" i="20"/>
  <c r="C16" i="20"/>
  <c r="L15" i="20"/>
  <c r="L14" i="20"/>
  <c r="C13" i="20"/>
  <c r="L12" i="20"/>
  <c r="L11" i="20"/>
  <c r="C10" i="20"/>
  <c r="L9" i="20"/>
  <c r="L8" i="20"/>
  <c r="C7" i="20"/>
  <c r="I6" i="20"/>
  <c r="I5" i="20"/>
  <c r="G16" i="19"/>
  <c r="D20" i="21" s="1"/>
  <c r="H15" i="19"/>
  <c r="H14" i="19"/>
  <c r="I13" i="19"/>
  <c r="I12" i="19"/>
  <c r="I11" i="19"/>
  <c r="I10" i="19"/>
  <c r="I9" i="19"/>
  <c r="H8" i="19"/>
  <c r="I7" i="19"/>
  <c r="H6" i="19"/>
  <c r="H5" i="19"/>
  <c r="H4" i="19"/>
  <c r="H3" i="19"/>
  <c r="D16" i="18"/>
  <c r="D19" i="21" s="1"/>
  <c r="I15" i="18"/>
  <c r="H14" i="18"/>
  <c r="I13" i="18"/>
  <c r="H12" i="18"/>
  <c r="H11" i="18"/>
  <c r="H10" i="18"/>
  <c r="I9" i="18"/>
  <c r="H8" i="18"/>
  <c r="H7" i="18"/>
  <c r="H6" i="18"/>
  <c r="H5" i="18"/>
  <c r="H4" i="18"/>
  <c r="G50" i="17"/>
  <c r="G49" i="17"/>
  <c r="G52" i="17" s="1"/>
  <c r="I48" i="17"/>
  <c r="I47" i="17"/>
  <c r="I46" i="17"/>
  <c r="I45" i="17"/>
  <c r="H44" i="17"/>
  <c r="H49" i="17" s="1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K29" i="17"/>
  <c r="K28" i="17"/>
  <c r="K27" i="17"/>
  <c r="K26" i="17"/>
  <c r="I25" i="17"/>
  <c r="K24" i="17"/>
  <c r="I23" i="17"/>
  <c r="I22" i="17"/>
  <c r="K21" i="17"/>
  <c r="K49" i="17" s="1"/>
  <c r="J20" i="17"/>
  <c r="J19" i="17"/>
  <c r="I18" i="17"/>
  <c r="I17" i="17"/>
  <c r="I16" i="17"/>
  <c r="L15" i="17"/>
  <c r="L49" i="17" s="1"/>
  <c r="I14" i="17"/>
  <c r="J13" i="17"/>
  <c r="J12" i="17"/>
  <c r="J11" i="17"/>
  <c r="J10" i="17"/>
  <c r="J9" i="17"/>
  <c r="J8" i="17"/>
  <c r="J7" i="17"/>
  <c r="J49" i="17" s="1"/>
  <c r="I6" i="17"/>
  <c r="I5" i="17"/>
  <c r="I4" i="17"/>
  <c r="I49" i="17" s="1"/>
  <c r="D12" i="16"/>
  <c r="G11" i="16"/>
  <c r="H11" i="16" s="1"/>
  <c r="G10" i="16"/>
  <c r="H10" i="16" s="1"/>
  <c r="G9" i="16"/>
  <c r="H9" i="16" s="1"/>
  <c r="G8" i="16"/>
  <c r="H8" i="16" s="1"/>
  <c r="G7" i="16"/>
  <c r="H7" i="16" s="1"/>
  <c r="G6" i="16"/>
  <c r="H6" i="16" s="1"/>
  <c r="G5" i="16"/>
  <c r="H5" i="16" s="1"/>
  <c r="G4" i="16"/>
  <c r="G3" i="16"/>
  <c r="D6" i="15"/>
  <c r="D16" i="21" s="1"/>
  <c r="K16" i="21" s="1"/>
  <c r="I6" i="15"/>
  <c r="H3" i="15"/>
  <c r="G39" i="14"/>
  <c r="L38" i="14"/>
  <c r="L56" i="14" s="1"/>
  <c r="J38" i="14"/>
  <c r="I15" i="21" s="1"/>
  <c r="H38" i="14"/>
  <c r="L50" i="14" s="1"/>
  <c r="G38" i="14"/>
  <c r="D15" i="21" s="1"/>
  <c r="I37" i="14"/>
  <c r="I36" i="14"/>
  <c r="I35" i="14"/>
  <c r="I34" i="14"/>
  <c r="I33" i="14"/>
  <c r="I32" i="14"/>
  <c r="I31" i="14"/>
  <c r="I30" i="14"/>
  <c r="I29" i="14"/>
  <c r="I28" i="14"/>
  <c r="I27" i="14"/>
  <c r="K26" i="14"/>
  <c r="I25" i="14"/>
  <c r="K24" i="14"/>
  <c r="I23" i="14"/>
  <c r="J22" i="14"/>
  <c r="I21" i="14"/>
  <c r="I20" i="14"/>
  <c r="K19" i="14"/>
  <c r="I18" i="14"/>
  <c r="I17" i="14"/>
  <c r="I16" i="14"/>
  <c r="I15" i="14"/>
  <c r="I14" i="14"/>
  <c r="I13" i="14"/>
  <c r="K12" i="14"/>
  <c r="I11" i="14"/>
  <c r="I10" i="14"/>
  <c r="I9" i="14"/>
  <c r="I8" i="14"/>
  <c r="I7" i="14"/>
  <c r="I6" i="14"/>
  <c r="K5" i="14"/>
  <c r="K38" i="14" s="1"/>
  <c r="I4" i="14"/>
  <c r="I3" i="14"/>
  <c r="G37" i="13"/>
  <c r="L36" i="13"/>
  <c r="L55" i="13" s="1"/>
  <c r="H36" i="13"/>
  <c r="L49" i="13" s="1"/>
  <c r="G36" i="13"/>
  <c r="D14" i="21" s="1"/>
  <c r="I35" i="13"/>
  <c r="I34" i="13"/>
  <c r="I33" i="13"/>
  <c r="I32" i="13"/>
  <c r="I31" i="13"/>
  <c r="I30" i="13"/>
  <c r="I29" i="13"/>
  <c r="I28" i="13"/>
  <c r="K27" i="13"/>
  <c r="I26" i="13"/>
  <c r="I25" i="13"/>
  <c r="I24" i="13"/>
  <c r="I23" i="13"/>
  <c r="K22" i="13"/>
  <c r="I21" i="13"/>
  <c r="I20" i="13"/>
  <c r="I18" i="13"/>
  <c r="J17" i="13"/>
  <c r="J36" i="13" s="1"/>
  <c r="I16" i="13"/>
  <c r="I15" i="13"/>
  <c r="I14" i="13"/>
  <c r="I13" i="13"/>
  <c r="I12" i="13"/>
  <c r="K11" i="13"/>
  <c r="I10" i="13"/>
  <c r="I9" i="13"/>
  <c r="I8" i="13"/>
  <c r="K7" i="13"/>
  <c r="K36" i="13" s="1"/>
  <c r="I6" i="13"/>
  <c r="I5" i="13"/>
  <c r="I4" i="13"/>
  <c r="I3" i="13"/>
  <c r="I36" i="13" s="1"/>
  <c r="D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2" i="12"/>
  <c r="I21" i="12"/>
  <c r="I20" i="12"/>
  <c r="I19" i="12"/>
  <c r="I18" i="12"/>
  <c r="I16" i="12"/>
  <c r="I15" i="12"/>
  <c r="I14" i="12"/>
  <c r="I13" i="12"/>
  <c r="K12" i="12"/>
  <c r="K36" i="12" s="1"/>
  <c r="I11" i="12"/>
  <c r="I10" i="12"/>
  <c r="I9" i="12"/>
  <c r="I8" i="12"/>
  <c r="I7" i="12"/>
  <c r="I6" i="12"/>
  <c r="I5" i="12"/>
  <c r="I4" i="12"/>
  <c r="I3" i="12"/>
  <c r="G47" i="11"/>
  <c r="L46" i="11"/>
  <c r="L62" i="11" s="1"/>
  <c r="G46" i="11"/>
  <c r="G48" i="11" s="1"/>
  <c r="K45" i="11"/>
  <c r="I44" i="11"/>
  <c r="J43" i="11"/>
  <c r="H42" i="11"/>
  <c r="H46" i="11" s="1"/>
  <c r="L56" i="11" s="1"/>
  <c r="J41" i="11"/>
  <c r="J40" i="11"/>
  <c r="J39" i="11"/>
  <c r="I38" i="11"/>
  <c r="I37" i="11"/>
  <c r="I36" i="11"/>
  <c r="I35" i="11"/>
  <c r="K34" i="11"/>
  <c r="I33" i="11"/>
  <c r="J32" i="11"/>
  <c r="I31" i="11"/>
  <c r="K30" i="11"/>
  <c r="I29" i="11"/>
  <c r="I28" i="11"/>
  <c r="I27" i="11"/>
  <c r="I26" i="11"/>
  <c r="K25" i="11"/>
  <c r="K24" i="11"/>
  <c r="I23" i="11"/>
  <c r="I22" i="11"/>
  <c r="I21" i="11"/>
  <c r="I20" i="11"/>
  <c r="I19" i="11"/>
  <c r="K18" i="11"/>
  <c r="K17" i="11"/>
  <c r="I16" i="11"/>
  <c r="I15" i="11"/>
  <c r="I14" i="11"/>
  <c r="I13" i="11"/>
  <c r="J12" i="11"/>
  <c r="I11" i="11"/>
  <c r="I10" i="11"/>
  <c r="I9" i="11"/>
  <c r="J8" i="11"/>
  <c r="J7" i="11"/>
  <c r="J6" i="11"/>
  <c r="I5" i="11"/>
  <c r="I4" i="11"/>
  <c r="I3" i="11"/>
  <c r="G41" i="10"/>
  <c r="J40" i="10"/>
  <c r="L54" i="10" s="1"/>
  <c r="H40" i="10"/>
  <c r="L52" i="10" s="1"/>
  <c r="G40" i="10"/>
  <c r="D11" i="21" s="1"/>
  <c r="L39" i="10"/>
  <c r="K38" i="10"/>
  <c r="K37" i="10"/>
  <c r="K36" i="10"/>
  <c r="I35" i="10"/>
  <c r="L34" i="10"/>
  <c r="I33" i="10"/>
  <c r="K32" i="10"/>
  <c r="I31" i="10"/>
  <c r="K30" i="10"/>
  <c r="I29" i="10"/>
  <c r="I28" i="10"/>
  <c r="I27" i="10"/>
  <c r="I26" i="10"/>
  <c r="K25" i="10"/>
  <c r="I24" i="10"/>
  <c r="I23" i="10"/>
  <c r="I22" i="10"/>
  <c r="I21" i="10"/>
  <c r="I20" i="10"/>
  <c r="I19" i="10"/>
  <c r="K18" i="10"/>
  <c r="K40" i="10" s="1"/>
  <c r="I17" i="10"/>
  <c r="I16" i="10"/>
  <c r="I15" i="10"/>
  <c r="I14" i="10"/>
  <c r="I13" i="10"/>
  <c r="I12" i="10"/>
  <c r="I11" i="10"/>
  <c r="L9" i="10"/>
  <c r="I8" i="10"/>
  <c r="I7" i="10"/>
  <c r="I6" i="10"/>
  <c r="I5" i="10"/>
  <c r="I4" i="10"/>
  <c r="L3" i="10"/>
  <c r="E12" i="8"/>
  <c r="D10" i="21" s="1"/>
  <c r="K10" i="21" s="1"/>
  <c r="G11" i="8"/>
  <c r="G10" i="8"/>
  <c r="G9" i="8"/>
  <c r="G8" i="8"/>
  <c r="G7" i="8"/>
  <c r="G6" i="8"/>
  <c r="G12" i="8" s="1"/>
  <c r="G31" i="7"/>
  <c r="F31" i="7"/>
  <c r="D9" i="21" s="1"/>
  <c r="G30" i="7"/>
  <c r="J29" i="7"/>
  <c r="J28" i="7"/>
  <c r="I27" i="7"/>
  <c r="J26" i="7"/>
  <c r="J25" i="7"/>
  <c r="J24" i="7"/>
  <c r="K23" i="7"/>
  <c r="I22" i="7"/>
  <c r="J21" i="7"/>
  <c r="J20" i="7"/>
  <c r="J19" i="7"/>
  <c r="J18" i="7"/>
  <c r="J17" i="7"/>
  <c r="J16" i="7"/>
  <c r="I15" i="7"/>
  <c r="J14" i="7"/>
  <c r="J13" i="7"/>
  <c r="H12" i="7"/>
  <c r="H31" i="7" s="1"/>
  <c r="J11" i="7"/>
  <c r="J10" i="7"/>
  <c r="I9" i="7"/>
  <c r="I8" i="7"/>
  <c r="I7" i="7"/>
  <c r="K6" i="7"/>
  <c r="K5" i="7"/>
  <c r="K31" i="7" s="1"/>
  <c r="J9" i="21" s="1"/>
  <c r="I4" i="7"/>
  <c r="I3" i="7"/>
  <c r="H41" i="6"/>
  <c r="F8" i="21" s="1"/>
  <c r="G41" i="6"/>
  <c r="F44" i="6" s="1"/>
  <c r="F41" i="6"/>
  <c r="D8" i="21" s="1"/>
  <c r="G40" i="6"/>
  <c r="I39" i="6"/>
  <c r="I38" i="6"/>
  <c r="I37" i="6"/>
  <c r="I36" i="6"/>
  <c r="I35" i="6"/>
  <c r="I34" i="6"/>
  <c r="I33" i="6"/>
  <c r="I32" i="6"/>
  <c r="K31" i="6"/>
  <c r="K30" i="6"/>
  <c r="K29" i="6"/>
  <c r="K28" i="6"/>
  <c r="I27" i="6"/>
  <c r="I26" i="6"/>
  <c r="I25" i="6"/>
  <c r="K24" i="6"/>
  <c r="I23" i="6"/>
  <c r="J22" i="6"/>
  <c r="I21" i="6"/>
  <c r="I20" i="6"/>
  <c r="J19" i="6"/>
  <c r="J18" i="6"/>
  <c r="J41" i="6" s="1"/>
  <c r="K17" i="6"/>
  <c r="I16" i="6"/>
  <c r="K15" i="6"/>
  <c r="I14" i="6"/>
  <c r="I13" i="6"/>
  <c r="K12" i="6"/>
  <c r="I11" i="6"/>
  <c r="K10" i="6"/>
  <c r="K41" i="6" s="1"/>
  <c r="I9" i="6"/>
  <c r="I8" i="6"/>
  <c r="I7" i="6"/>
  <c r="I6" i="6"/>
  <c r="K5" i="6"/>
  <c r="I4" i="6"/>
  <c r="K3" i="6"/>
  <c r="H41" i="5"/>
  <c r="K54" i="5" s="1"/>
  <c r="F41" i="5"/>
  <c r="D7" i="21" s="1"/>
  <c r="I40" i="5"/>
  <c r="G39" i="5"/>
  <c r="G41" i="5" s="1"/>
  <c r="K60" i="5" s="1"/>
  <c r="I38" i="5"/>
  <c r="I37" i="5"/>
  <c r="I36" i="5"/>
  <c r="I35" i="5"/>
  <c r="I34" i="5"/>
  <c r="I33" i="5"/>
  <c r="I32" i="5"/>
  <c r="I31" i="5"/>
  <c r="I30" i="5"/>
  <c r="K29" i="5"/>
  <c r="I28" i="5"/>
  <c r="I27" i="5"/>
  <c r="I26" i="5"/>
  <c r="K25" i="5"/>
  <c r="I24" i="5"/>
  <c r="K23" i="5"/>
  <c r="I22" i="5"/>
  <c r="J21" i="5"/>
  <c r="I20" i="5"/>
  <c r="I19" i="5"/>
  <c r="K18" i="5"/>
  <c r="I17" i="5"/>
  <c r="J16" i="5"/>
  <c r="K15" i="5"/>
  <c r="I14" i="5"/>
  <c r="I13" i="5"/>
  <c r="K12" i="5"/>
  <c r="I11" i="5"/>
  <c r="K10" i="5"/>
  <c r="I9" i="5"/>
  <c r="I8" i="5"/>
  <c r="I7" i="5"/>
  <c r="I6" i="5"/>
  <c r="J5" i="5"/>
  <c r="K4" i="5"/>
  <c r="K3" i="5"/>
  <c r="K41" i="5" s="1"/>
  <c r="H38" i="4"/>
  <c r="K51" i="4" s="1"/>
  <c r="F38" i="4"/>
  <c r="D6" i="21" s="1"/>
  <c r="G37" i="4"/>
  <c r="G38" i="4" s="1"/>
  <c r="E6" i="21" s="1"/>
  <c r="I36" i="4"/>
  <c r="I35" i="4"/>
  <c r="K34" i="4"/>
  <c r="I33" i="4"/>
  <c r="I32" i="4"/>
  <c r="I31" i="4"/>
  <c r="I30" i="4"/>
  <c r="I29" i="4"/>
  <c r="I28" i="4"/>
  <c r="K27" i="4"/>
  <c r="K26" i="4"/>
  <c r="I25" i="4"/>
  <c r="I24" i="4"/>
  <c r="K23" i="4"/>
  <c r="I22" i="4"/>
  <c r="I21" i="4"/>
  <c r="K20" i="4"/>
  <c r="I19" i="4"/>
  <c r="I18" i="4"/>
  <c r="I17" i="4"/>
  <c r="I16" i="4"/>
  <c r="I15" i="4"/>
  <c r="J14" i="4"/>
  <c r="J13" i="4"/>
  <c r="J38" i="4" s="1"/>
  <c r="I12" i="4"/>
  <c r="I11" i="4"/>
  <c r="I10" i="4"/>
  <c r="I9" i="4"/>
  <c r="I8" i="4"/>
  <c r="I7" i="4"/>
  <c r="I6" i="4"/>
  <c r="I5" i="4"/>
  <c r="I38" i="4" s="1"/>
  <c r="I4" i="4"/>
  <c r="K3" i="4"/>
  <c r="K38" i="4" s="1"/>
  <c r="K50" i="3"/>
  <c r="H37" i="3"/>
  <c r="F5" i="21" s="1"/>
  <c r="F37" i="3"/>
  <c r="I36" i="3"/>
  <c r="I35" i="3"/>
  <c r="I34" i="3"/>
  <c r="I33" i="3"/>
  <c r="G32" i="3"/>
  <c r="G37" i="3" s="1"/>
  <c r="I31" i="3"/>
  <c r="I30" i="3"/>
  <c r="I29" i="3"/>
  <c r="I28" i="3"/>
  <c r="K27" i="3"/>
  <c r="K26" i="3"/>
  <c r="K25" i="3"/>
  <c r="I24" i="3"/>
  <c r="I23" i="3"/>
  <c r="K22" i="3"/>
  <c r="I21" i="3"/>
  <c r="I20" i="3"/>
  <c r="K19" i="3"/>
  <c r="I18" i="3"/>
  <c r="I17" i="3"/>
  <c r="I16" i="3"/>
  <c r="I15" i="3"/>
  <c r="I14" i="3"/>
  <c r="I13" i="3"/>
  <c r="J12" i="3"/>
  <c r="I11" i="3"/>
  <c r="I10" i="3"/>
  <c r="J9" i="3"/>
  <c r="I8" i="3"/>
  <c r="I7" i="3"/>
  <c r="I6" i="3"/>
  <c r="I5" i="3"/>
  <c r="I4" i="3"/>
  <c r="I37" i="3" s="1"/>
  <c r="K3" i="3"/>
  <c r="H55" i="2"/>
  <c r="F55" i="2"/>
  <c r="G54" i="2"/>
  <c r="G53" i="2"/>
  <c r="G52" i="2"/>
  <c r="G51" i="2"/>
  <c r="G50" i="2"/>
  <c r="G49" i="2"/>
  <c r="I47" i="2"/>
  <c r="I46" i="2"/>
  <c r="I45" i="2"/>
  <c r="K44" i="2"/>
  <c r="I43" i="2"/>
  <c r="K42" i="2"/>
  <c r="J41" i="2"/>
  <c r="J40" i="2"/>
  <c r="J39" i="2"/>
  <c r="K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91" i="1"/>
  <c r="F3" i="21" s="1"/>
  <c r="F91" i="1"/>
  <c r="I90" i="1"/>
  <c r="I87" i="1"/>
  <c r="I85" i="1"/>
  <c r="I84" i="1"/>
  <c r="I83" i="1"/>
  <c r="I81" i="1"/>
  <c r="I78" i="1"/>
  <c r="I77" i="1"/>
  <c r="I76" i="1"/>
  <c r="I75" i="1"/>
  <c r="G74" i="1"/>
  <c r="I73" i="1"/>
  <c r="I72" i="1"/>
  <c r="G71" i="1"/>
  <c r="G70" i="1"/>
  <c r="A70" i="1"/>
  <c r="G69" i="1"/>
  <c r="A69" i="1"/>
  <c r="G68" i="1"/>
  <c r="I66" i="1"/>
  <c r="I65" i="1"/>
  <c r="A65" i="1"/>
  <c r="I64" i="1"/>
  <c r="I63" i="1"/>
  <c r="K62" i="1"/>
  <c r="A62" i="1"/>
  <c r="I61" i="1"/>
  <c r="A61" i="1"/>
  <c r="I60" i="1"/>
  <c r="I59" i="1"/>
  <c r="I58" i="1"/>
  <c r="A58" i="1"/>
  <c r="I57" i="1"/>
  <c r="I56" i="1"/>
  <c r="K55" i="1"/>
  <c r="A55" i="1"/>
  <c r="I54" i="1"/>
  <c r="A54" i="1"/>
  <c r="I53" i="1"/>
  <c r="A53" i="1"/>
  <c r="I52" i="1"/>
  <c r="G50" i="1"/>
  <c r="G91" i="1" s="1"/>
  <c r="K49" i="1"/>
  <c r="K47" i="1"/>
  <c r="G46" i="1"/>
  <c r="I45" i="1"/>
  <c r="I44" i="1"/>
  <c r="G43" i="1"/>
  <c r="I42" i="1"/>
  <c r="K41" i="1"/>
  <c r="I40" i="1"/>
  <c r="I39" i="1"/>
  <c r="K38" i="1"/>
  <c r="A38" i="1"/>
  <c r="I37" i="1"/>
  <c r="K36" i="1"/>
  <c r="A36" i="1"/>
  <c r="K35" i="1"/>
  <c r="J34" i="1"/>
  <c r="G33" i="1"/>
  <c r="I32" i="1"/>
  <c r="J31" i="1"/>
  <c r="K30" i="1"/>
  <c r="A30" i="1"/>
  <c r="J29" i="1"/>
  <c r="A29" i="1"/>
  <c r="J28" i="1"/>
  <c r="A28" i="1"/>
  <c r="J27" i="1"/>
  <c r="I25" i="1"/>
  <c r="I24" i="1"/>
  <c r="I23" i="1"/>
  <c r="I22" i="1"/>
  <c r="I21" i="1"/>
  <c r="I20" i="1"/>
  <c r="J19" i="1"/>
  <c r="J18" i="1"/>
  <c r="K17" i="1"/>
  <c r="K91" i="1" s="1"/>
  <c r="J16" i="1"/>
  <c r="K15" i="1"/>
  <c r="A15" i="1"/>
  <c r="J14" i="1"/>
  <c r="A14" i="1"/>
  <c r="J13" i="1"/>
  <c r="K12" i="1"/>
  <c r="I11" i="1"/>
  <c r="K10" i="1"/>
  <c r="K9" i="1"/>
  <c r="J8" i="1"/>
  <c r="I7" i="1"/>
  <c r="A7" i="1"/>
  <c r="I6" i="1"/>
  <c r="K5" i="1"/>
  <c r="A5" i="1"/>
  <c r="J4" i="1"/>
  <c r="J31" i="7" l="1"/>
  <c r="I31" i="7"/>
  <c r="F33" i="7" s="1"/>
  <c r="I55" i="2"/>
  <c r="K70" i="2" s="1"/>
  <c r="K55" i="2"/>
  <c r="K72" i="2" s="1"/>
  <c r="F4" i="21"/>
  <c r="K69" i="2"/>
  <c r="G55" i="2"/>
  <c r="F58" i="2" s="1"/>
  <c r="J55" i="2"/>
  <c r="K71" i="2" s="1"/>
  <c r="J91" i="1"/>
  <c r="I3" i="21" s="1"/>
  <c r="J41" i="5"/>
  <c r="I41" i="5"/>
  <c r="K55" i="5" s="1"/>
  <c r="K58" i="5" s="1"/>
  <c r="K46" i="11"/>
  <c r="I46" i="11"/>
  <c r="L57" i="11" s="1"/>
  <c r="L60" i="11" s="1"/>
  <c r="J46" i="11"/>
  <c r="D13" i="21"/>
  <c r="K13" i="21" s="1"/>
  <c r="D38" i="12"/>
  <c r="I38" i="14"/>
  <c r="E16" i="21"/>
  <c r="L23" i="15"/>
  <c r="G12" i="16"/>
  <c r="H12" i="16"/>
  <c r="D17" i="21"/>
  <c r="K17" i="21" s="1"/>
  <c r="D13" i="16"/>
  <c r="H16" i="18"/>
  <c r="I16" i="18"/>
  <c r="I30" i="20"/>
  <c r="K44" i="20" s="1"/>
  <c r="K47" i="20" s="1"/>
  <c r="L30" i="20"/>
  <c r="K45" i="20"/>
  <c r="I21" i="21"/>
  <c r="C32" i="20"/>
  <c r="I40" i="10"/>
  <c r="L40" i="10"/>
  <c r="E13" i="8"/>
  <c r="E10" i="21"/>
  <c r="I91" i="1"/>
  <c r="I36" i="12"/>
  <c r="D37" i="12" s="1"/>
  <c r="H16" i="19"/>
  <c r="I16" i="19"/>
  <c r="J20" i="21" s="1"/>
  <c r="C33" i="21" s="1"/>
  <c r="E4" i="21"/>
  <c r="E3" i="21"/>
  <c r="F94" i="1"/>
  <c r="K109" i="1"/>
  <c r="J3" i="21"/>
  <c r="K106" i="1"/>
  <c r="J8" i="21"/>
  <c r="K58" i="6"/>
  <c r="F40" i="4"/>
  <c r="K52" i="4"/>
  <c r="I7" i="21"/>
  <c r="K56" i="5"/>
  <c r="K103" i="1"/>
  <c r="D4" i="21"/>
  <c r="J6" i="21"/>
  <c r="K54" i="4"/>
  <c r="K57" i="4"/>
  <c r="F43" i="5"/>
  <c r="E7" i="21"/>
  <c r="F44" i="5"/>
  <c r="I41" i="6"/>
  <c r="K45" i="7"/>
  <c r="F9" i="21"/>
  <c r="K44" i="7"/>
  <c r="L31" i="7"/>
  <c r="E9" i="21"/>
  <c r="F34" i="7"/>
  <c r="K50" i="7"/>
  <c r="F32" i="7"/>
  <c r="J11" i="21"/>
  <c r="L55" i="10"/>
  <c r="L51" i="13"/>
  <c r="I14" i="21"/>
  <c r="J15" i="21"/>
  <c r="L53" i="14"/>
  <c r="I12" i="16"/>
  <c r="J18" i="21"/>
  <c r="K65" i="17"/>
  <c r="D5" i="21"/>
  <c r="F40" i="3"/>
  <c r="D3" i="21"/>
  <c r="K37" i="3"/>
  <c r="L59" i="11"/>
  <c r="J12" i="21"/>
  <c r="K51" i="3"/>
  <c r="E5" i="21"/>
  <c r="K56" i="3"/>
  <c r="I6" i="21"/>
  <c r="K53" i="4"/>
  <c r="K55" i="4" s="1"/>
  <c r="F39" i="4"/>
  <c r="J7" i="21"/>
  <c r="K57" i="5"/>
  <c r="I8" i="21"/>
  <c r="K57" i="6"/>
  <c r="E8" i="21"/>
  <c r="K61" i="6"/>
  <c r="F42" i="6"/>
  <c r="I9" i="21"/>
  <c r="K46" i="7"/>
  <c r="E11" i="21"/>
  <c r="L58" i="10"/>
  <c r="L50" i="13"/>
  <c r="M36" i="13"/>
  <c r="G38" i="13" s="1"/>
  <c r="J14" i="21"/>
  <c r="L52" i="13"/>
  <c r="L51" i="14"/>
  <c r="I18" i="21"/>
  <c r="K64" i="17"/>
  <c r="K68" i="17"/>
  <c r="E18" i="21"/>
  <c r="F18" i="21"/>
  <c r="K62" i="17"/>
  <c r="M49" i="17"/>
  <c r="G51" i="17" s="1"/>
  <c r="J37" i="3"/>
  <c r="G42" i="10"/>
  <c r="M40" i="10"/>
  <c r="I12" i="21"/>
  <c r="L58" i="11"/>
  <c r="L53" i="13"/>
  <c r="K63" i="17"/>
  <c r="L41" i="6"/>
  <c r="K55" i="6"/>
  <c r="G43" i="10"/>
  <c r="M46" i="11"/>
  <c r="G39" i="13"/>
  <c r="M38" i="14"/>
  <c r="G40" i="14" s="1"/>
  <c r="H6" i="15"/>
  <c r="L21" i="15" s="1"/>
  <c r="C30" i="20"/>
  <c r="D21" i="21" s="1"/>
  <c r="F6" i="21"/>
  <c r="F7" i="21"/>
  <c r="D12" i="21"/>
  <c r="D18" i="21"/>
  <c r="F41" i="4"/>
  <c r="L52" i="14"/>
  <c r="F12" i="21"/>
  <c r="L38" i="4"/>
  <c r="K47" i="7"/>
  <c r="K75" i="2" l="1"/>
  <c r="K73" i="2"/>
  <c r="F57" i="2"/>
  <c r="L55" i="2"/>
  <c r="I4" i="21"/>
  <c r="J4" i="21"/>
  <c r="F56" i="2"/>
  <c r="K105" i="1"/>
  <c r="L41" i="5"/>
  <c r="F42" i="5"/>
  <c r="L54" i="14"/>
  <c r="E21" i="21"/>
  <c r="E22" i="21" s="1"/>
  <c r="K49" i="20"/>
  <c r="C33" i="20"/>
  <c r="G21" i="21"/>
  <c r="L21" i="21" s="1"/>
  <c r="C31" i="20"/>
  <c r="M30" i="20"/>
  <c r="L11" i="21"/>
  <c r="L53" i="10"/>
  <c r="L56" i="10" s="1"/>
  <c r="L3" i="21"/>
  <c r="L6" i="21"/>
  <c r="L7" i="21"/>
  <c r="K18" i="21"/>
  <c r="D8" i="15"/>
  <c r="D7" i="15"/>
  <c r="G16" i="21"/>
  <c r="L16" i="21" s="1"/>
  <c r="L91" i="1"/>
  <c r="F93" i="1"/>
  <c r="K104" i="1"/>
  <c r="F92" i="1"/>
  <c r="G20" i="21"/>
  <c r="K20" i="21" s="1"/>
  <c r="J16" i="19"/>
  <c r="G17" i="19"/>
  <c r="K54" i="3"/>
  <c r="K6" i="21"/>
  <c r="L9" i="21"/>
  <c r="F43" i="6"/>
  <c r="L8" i="21"/>
  <c r="K56" i="6"/>
  <c r="F22" i="21"/>
  <c r="C27" i="21" s="1"/>
  <c r="K3" i="21"/>
  <c r="I5" i="21"/>
  <c r="K52" i="3"/>
  <c r="K66" i="17"/>
  <c r="K11" i="21"/>
  <c r="L37" i="3"/>
  <c r="D22" i="21"/>
  <c r="K9" i="21"/>
  <c r="K59" i="6"/>
  <c r="L18" i="21"/>
  <c r="L15" i="21"/>
  <c r="K15" i="21"/>
  <c r="J5" i="21"/>
  <c r="K53" i="3"/>
  <c r="L12" i="21"/>
  <c r="K12" i="21"/>
  <c r="L14" i="21"/>
  <c r="K14" i="21"/>
  <c r="F38" i="3"/>
  <c r="F39" i="3"/>
  <c r="K48" i="7"/>
  <c r="K7" i="21"/>
  <c r="K4" i="21"/>
  <c r="L5" i="21" l="1"/>
  <c r="K8" i="21"/>
  <c r="K21" i="21"/>
  <c r="L4" i="21"/>
  <c r="K107" i="1"/>
  <c r="K5" i="21"/>
  <c r="J22" i="21"/>
  <c r="C31" i="21" s="1"/>
  <c r="I22" i="21"/>
  <c r="C30" i="21" s="1"/>
  <c r="G22" i="21"/>
  <c r="L20" i="21"/>
  <c r="C32" i="21"/>
  <c r="C28" i="21" l="1"/>
  <c r="K22" i="21"/>
  <c r="L22" i="21"/>
  <c r="D24" i="21" s="1"/>
  <c r="C34" i="21"/>
  <c r="L23" i="21"/>
</calcChain>
</file>

<file path=xl/sharedStrings.xml><?xml version="1.0" encoding="utf-8"?>
<sst xmlns="http://schemas.openxmlformats.org/spreadsheetml/2006/main" count="4028" uniqueCount="835">
  <si>
    <t>Poziom -1 - Budynek A</t>
  </si>
  <si>
    <t>Nr. Pom.</t>
  </si>
  <si>
    <t>Funkcja</t>
  </si>
  <si>
    <t>Posadzka</t>
  </si>
  <si>
    <t>Wykończenie ścian</t>
  </si>
  <si>
    <t>Strefa sprzątania</t>
  </si>
  <si>
    <r>
      <rPr>
        <sz val="11"/>
        <color rgb="FF000000"/>
        <rFont val="Calibri"/>
        <family val="2"/>
        <charset val="238"/>
      </rPr>
      <t>Pow. m</t>
    </r>
    <r>
      <rPr>
        <vertAlign val="superscript"/>
        <sz val="11"/>
        <color rgb="FF000000"/>
        <rFont val="Calibri"/>
        <family val="2"/>
        <charset val="238"/>
      </rPr>
      <t>2</t>
    </r>
  </si>
  <si>
    <t>WYŁĄCZ</t>
  </si>
  <si>
    <t>STREFA I</t>
  </si>
  <si>
    <t>STREFA II</t>
  </si>
  <si>
    <t>STREFA III</t>
  </si>
  <si>
    <t>STREFA IV</t>
  </si>
  <si>
    <t>Dyżurka pielęgniarek</t>
  </si>
  <si>
    <t>Kafelki</t>
  </si>
  <si>
    <t>mal. farbą akrylową</t>
  </si>
  <si>
    <t>III</t>
  </si>
  <si>
    <t>FS</t>
  </si>
  <si>
    <t>Łazienka personelu</t>
  </si>
  <si>
    <t>kafelki</t>
  </si>
  <si>
    <t>IV</t>
  </si>
  <si>
    <t>Rejestracja</t>
  </si>
  <si>
    <t>II</t>
  </si>
  <si>
    <t>Sekretariat</t>
  </si>
  <si>
    <t>Pomieszczenie rezerwowe</t>
  </si>
  <si>
    <t>WC personelu</t>
  </si>
  <si>
    <t>WC dla pacjentów</t>
  </si>
  <si>
    <t>Pomieszczenie gospodarcze</t>
  </si>
  <si>
    <t>WC niepełnosprawnych</t>
  </si>
  <si>
    <t>Pokój obserwacyjny</t>
  </si>
  <si>
    <t>Kafelki/ mal. farbą akrylową</t>
  </si>
  <si>
    <t>Przedsionek</t>
  </si>
  <si>
    <t>WC</t>
  </si>
  <si>
    <t>Pokój badań</t>
  </si>
  <si>
    <t>Łazienka dla pacjentów</t>
  </si>
  <si>
    <t>Pokój badań sala R</t>
  </si>
  <si>
    <t>Pokój zabiegowy/gipsownia</t>
  </si>
  <si>
    <t>Pokój socjalny</t>
  </si>
  <si>
    <t>PCV</t>
  </si>
  <si>
    <t>Zamówienia publiczne, zaopatrzenie</t>
  </si>
  <si>
    <t>Sekretariat OA i IT</t>
  </si>
  <si>
    <t>Ordynator OA i IT</t>
  </si>
  <si>
    <t>Wiatrołap</t>
  </si>
  <si>
    <t>Separatka</t>
  </si>
  <si>
    <t>Śluza</t>
  </si>
  <si>
    <t>Przejście</t>
  </si>
  <si>
    <t>Sala zabiegowa</t>
  </si>
  <si>
    <t>Rozdzielnia T-02</t>
  </si>
  <si>
    <t>WYŁ</t>
  </si>
  <si>
    <t>O.A. i I.T  4 łóżka</t>
  </si>
  <si>
    <t>PCV - A</t>
  </si>
  <si>
    <t>Brudownik</t>
  </si>
  <si>
    <t>Dyżurka Lekarzy -przedsionek</t>
  </si>
  <si>
    <t>Pokój pielęgniarki oddziałowej</t>
  </si>
  <si>
    <t>Kuchenka</t>
  </si>
  <si>
    <t>WC Personelu</t>
  </si>
  <si>
    <t>Magazyn</t>
  </si>
  <si>
    <t>Rozdzielnia ciepła</t>
  </si>
  <si>
    <t>Przyłącze CO</t>
  </si>
  <si>
    <t>Pomieszczenie UPS</t>
  </si>
  <si>
    <t>Rozdzielnia elektryczna</t>
  </si>
  <si>
    <t>Pracownia RTG</t>
  </si>
  <si>
    <t>Sterownia</t>
  </si>
  <si>
    <t>Ciemnia</t>
  </si>
  <si>
    <t>Pracownia momograficzna</t>
  </si>
  <si>
    <t>Kabina</t>
  </si>
  <si>
    <t>Szatnia personelu</t>
  </si>
  <si>
    <t>Archiwum RTG</t>
  </si>
  <si>
    <t>Rejestracja RTG</t>
  </si>
  <si>
    <t>Pracownia USG</t>
  </si>
  <si>
    <t>Dyżurka techników</t>
  </si>
  <si>
    <t>Rowerownia</t>
  </si>
  <si>
    <t>Magazyn żywności</t>
  </si>
  <si>
    <t>Pomieszczenie techniczne</t>
  </si>
  <si>
    <t>Dyżurny ortopeda IP</t>
  </si>
  <si>
    <t>Korytarz</t>
  </si>
  <si>
    <t xml:space="preserve"> mal. farbą akrylową</t>
  </si>
  <si>
    <t>Rozdzielnia</t>
  </si>
  <si>
    <t>-1.1</t>
  </si>
  <si>
    <t xml:space="preserve">Klatka schodowa - GŁÓWNA - na oddziały </t>
  </si>
  <si>
    <t>lastriko</t>
  </si>
  <si>
    <t>-1.2</t>
  </si>
  <si>
    <t>Hol</t>
  </si>
  <si>
    <t>-1.2/1</t>
  </si>
  <si>
    <t>-1.3</t>
  </si>
  <si>
    <t>Hol wejściowy</t>
  </si>
  <si>
    <t>-1.4</t>
  </si>
  <si>
    <t>Podjazd dla Karetek</t>
  </si>
  <si>
    <t>Bruk</t>
  </si>
  <si>
    <t>mal. farbą</t>
  </si>
  <si>
    <t>-1.5</t>
  </si>
  <si>
    <t>Klatka schodowa - boczna</t>
  </si>
  <si>
    <t>Lastriko</t>
  </si>
  <si>
    <t>-1.6</t>
  </si>
  <si>
    <t>-1.7</t>
  </si>
  <si>
    <t>-1.7/1</t>
  </si>
  <si>
    <t>-1.8</t>
  </si>
  <si>
    <t>-1.9</t>
  </si>
  <si>
    <t>-1.10</t>
  </si>
  <si>
    <t>Powierzchnia użytkowa poziomu - 1</t>
  </si>
  <si>
    <t>Sprawdzenie</t>
  </si>
  <si>
    <t>DO SPRZĄTANIA</t>
  </si>
  <si>
    <t>SPR</t>
  </si>
  <si>
    <t>OZNACZENIA</t>
  </si>
  <si>
    <t>WYKŁADZINA LINOLEUM</t>
  </si>
  <si>
    <t xml:space="preserve">PŁYTKI </t>
  </si>
  <si>
    <t>LASTRIKO BETON</t>
  </si>
  <si>
    <t>PANEL, TARKET</t>
  </si>
  <si>
    <t>panele</t>
  </si>
  <si>
    <t>PODŁOGA ANTYSTATYCZNA</t>
  </si>
  <si>
    <t>„STREFA I”- ciągłej czystości</t>
  </si>
  <si>
    <t>magazyn sterylny bloku porodowego, bloku operacyjnego , apteki szpitalnej, Centralnej Sterylizatorni</t>
  </si>
  <si>
    <t>„STREFA II” – ogólnej czystości medycznej</t>
  </si>
  <si>
    <t>korytarze, klatki schodowe, windy, szatnie, kuchnie, dyżurki lekarskie i pielęgniarskie, ogólne sale chorych, gabinety RTG, USG i inne niezabiegowe, pomieszczenia Centralnej Sterylizatorni</t>
  </si>
  <si>
    <t>„STREFA III "– skażenia zmiennego</t>
  </si>
  <si>
    <t>blok operacyjny, blok porodowy, gabinety zabiegowe, gabinety diagnostyki inwazyjnej, sale IT, OIOM, izolatki, pomieszczenia Centralnej Sterylizatorni</t>
  </si>
  <si>
    <t>„STREFA IV” – skażenia ciągłego</t>
  </si>
  <si>
    <t>toalety, łazienki, brudowniki</t>
  </si>
  <si>
    <t>RAZEM</t>
  </si>
  <si>
    <t>Powierzchniue wyłączone</t>
  </si>
  <si>
    <t>Parter - Poziom - 0 - Budynek A</t>
  </si>
  <si>
    <t>Funkcja pomieszczenia</t>
  </si>
  <si>
    <t>Dyrektor do spraw lecznictwa</t>
  </si>
  <si>
    <t>malowanie farbą akrylową</t>
  </si>
  <si>
    <t>Sekretariat / Biuro Zarządu</t>
  </si>
  <si>
    <t>002a</t>
  </si>
  <si>
    <t>Pok. socjalny</t>
  </si>
  <si>
    <t>Zespół radców prawnych</t>
  </si>
  <si>
    <t>003/1</t>
  </si>
  <si>
    <t>Pok. Członka Zarządu</t>
  </si>
  <si>
    <t>Dział budżetowania analizy kosztów i jakości</t>
  </si>
  <si>
    <t>Dział ekonomiczny</t>
  </si>
  <si>
    <t>Dział finansowo księgowy Dział ekonomiczny</t>
  </si>
  <si>
    <t>Kafelki/mal. farbą akrylową</t>
  </si>
  <si>
    <t>Przedsionek WC</t>
  </si>
  <si>
    <t>Mal. farbą strukturalną</t>
  </si>
  <si>
    <t>009/1</t>
  </si>
  <si>
    <t>009/2</t>
  </si>
  <si>
    <t>WC ogólnodostępny</t>
  </si>
  <si>
    <t>kafelki/mal. farbą akrylową</t>
  </si>
  <si>
    <t>Zaplecze bufetu</t>
  </si>
  <si>
    <t>010a</t>
  </si>
  <si>
    <t>Bufet</t>
  </si>
  <si>
    <t>011a</t>
  </si>
  <si>
    <t>Malowanie/częściowo nie wykończone</t>
  </si>
  <si>
    <t>Pokój działu kadr</t>
  </si>
  <si>
    <t>012/1</t>
  </si>
  <si>
    <t>Pokój działu płac</t>
  </si>
  <si>
    <t>Kafelki/panele</t>
  </si>
  <si>
    <t>Pokój Informatyków</t>
  </si>
  <si>
    <t>013a</t>
  </si>
  <si>
    <t>Serwerownia</t>
  </si>
  <si>
    <t>Pok. Przełożonej pielęgniarek i położnych</t>
  </si>
  <si>
    <t>Archiwum</t>
  </si>
  <si>
    <t>Magazyn serwerowni</t>
  </si>
  <si>
    <t>Pom. gospodarcze/zaślepione</t>
  </si>
  <si>
    <t>---------</t>
  </si>
  <si>
    <t>----------------</t>
  </si>
  <si>
    <t>Prysznice / szatnia</t>
  </si>
  <si>
    <t>Basen</t>
  </si>
  <si>
    <t>020/1</t>
  </si>
  <si>
    <t>020/2</t>
  </si>
  <si>
    <t>Łazienka firmy sprzątającej/prysznice i szatnia</t>
  </si>
  <si>
    <t>Pełnomocnik do spraw zarządzania jakością</t>
  </si>
  <si>
    <t>Biblioteka</t>
  </si>
  <si>
    <t>Pełnomocnik</t>
  </si>
  <si>
    <t>GABINETY ENDOSKOPII</t>
  </si>
  <si>
    <t>WC  pacjentów</t>
  </si>
  <si>
    <t>Gabinet  endoskopii, kolonoskopii</t>
  </si>
  <si>
    <t>Zmywalnia</t>
  </si>
  <si>
    <t>Gabinet  bronchoskopii</t>
  </si>
  <si>
    <t>030/1</t>
  </si>
  <si>
    <t>030/2</t>
  </si>
  <si>
    <t>030/3</t>
  </si>
  <si>
    <t>0.7</t>
  </si>
  <si>
    <t>Korytarz - w Endoskopii</t>
  </si>
  <si>
    <t>0.6</t>
  </si>
  <si>
    <t>Korytarz - przed Endoskopią</t>
  </si>
  <si>
    <t>0.4</t>
  </si>
  <si>
    <t>KORYTARZE</t>
  </si>
  <si>
    <t>0.1.1</t>
  </si>
  <si>
    <t>Przeszklenie/cegła klinkier.</t>
  </si>
  <si>
    <t>0.1</t>
  </si>
  <si>
    <t>0.2</t>
  </si>
  <si>
    <t>0.3</t>
  </si>
  <si>
    <t>Hol windowy</t>
  </si>
  <si>
    <t>0.5</t>
  </si>
  <si>
    <t>0.8</t>
  </si>
  <si>
    <t>Korytarz - na basen</t>
  </si>
  <si>
    <t>Powierzchnia użytkowa parteru</t>
  </si>
  <si>
    <t>NOWE oznaczenia</t>
  </si>
  <si>
    <t>Piętro 1  -  Budynek A</t>
  </si>
  <si>
    <t>Toaleta damska</t>
  </si>
  <si>
    <t>Pokój łóżkowy</t>
  </si>
  <si>
    <t>Pok. pielęgniarek/przygotowawczy</t>
  </si>
  <si>
    <t>Pokój lekarzy</t>
  </si>
  <si>
    <t>Pokój Ordynatora</t>
  </si>
  <si>
    <t>Gabinet zabiegowy</t>
  </si>
  <si>
    <t>Jadalnia personelu</t>
  </si>
  <si>
    <t>116a</t>
  </si>
  <si>
    <t>Węzeł sanitarny</t>
  </si>
  <si>
    <t>116b</t>
  </si>
  <si>
    <t>117a</t>
  </si>
  <si>
    <t>117b</t>
  </si>
  <si>
    <t>Toaleta męska</t>
  </si>
  <si>
    <t>120a</t>
  </si>
  <si>
    <t>Toaleta personelu</t>
  </si>
  <si>
    <t>Kuchnia</t>
  </si>
  <si>
    <t>1.1.</t>
  </si>
  <si>
    <t>Hol windowy + Korytarz do Kaplicy</t>
  </si>
  <si>
    <t>1.2.</t>
  </si>
  <si>
    <t>Klatka schodowa - GŁÓWNA ( na oddziały)</t>
  </si>
  <si>
    <t>1.3.</t>
  </si>
  <si>
    <t>1.4.</t>
  </si>
  <si>
    <t>B</t>
  </si>
  <si>
    <t>Korytarz przy kaplicy</t>
  </si>
  <si>
    <t>B102</t>
  </si>
  <si>
    <t>KAPLICA</t>
  </si>
  <si>
    <t>PCV - Dywan</t>
  </si>
  <si>
    <t>Szatnia studenci</t>
  </si>
  <si>
    <t>B104</t>
  </si>
  <si>
    <t>Powierzchnia użytkowa I piętra</t>
  </si>
  <si>
    <t>Piętro 2 - Budynek A</t>
  </si>
  <si>
    <t>207a</t>
  </si>
  <si>
    <t>Pok. Socjalny pielęgniarek</t>
  </si>
  <si>
    <t>Gabinet Ordynatora</t>
  </si>
  <si>
    <t>Panele</t>
  </si>
  <si>
    <t>Pok. pielęgniarek/ pok. przygotowawczy</t>
  </si>
  <si>
    <t>216a</t>
  </si>
  <si>
    <t>216b</t>
  </si>
  <si>
    <t>217a</t>
  </si>
  <si>
    <t>217b</t>
  </si>
  <si>
    <t>2.1.</t>
  </si>
  <si>
    <t>Magazyn leków</t>
  </si>
  <si>
    <t>2.2.</t>
  </si>
  <si>
    <t>Pokój oddziałowej</t>
  </si>
  <si>
    <t>2.3.</t>
  </si>
  <si>
    <t>Pokój -szatnia</t>
  </si>
  <si>
    <t>2.4.</t>
  </si>
  <si>
    <t>2.9.</t>
  </si>
  <si>
    <t>2.6.</t>
  </si>
  <si>
    <t>2.7.</t>
  </si>
  <si>
    <t>2.8.</t>
  </si>
  <si>
    <t>2.10.</t>
  </si>
  <si>
    <t>Klatka schodowa – boczna</t>
  </si>
  <si>
    <t>Powierzchnia  użytkowa II piętra</t>
  </si>
  <si>
    <t>Piętro 3 - Budynek A</t>
  </si>
  <si>
    <t>307/1</t>
  </si>
  <si>
    <t>308/1</t>
  </si>
  <si>
    <t xml:space="preserve"> Pokój łóżkowy</t>
  </si>
  <si>
    <t>310/1</t>
  </si>
  <si>
    <t>Dyżurka lekarzy</t>
  </si>
  <si>
    <t>312/1</t>
  </si>
  <si>
    <t>Pokój socjalny pielęgniarek</t>
  </si>
  <si>
    <t>Pokój łóżkowy /obserwacja kardiologiczna</t>
  </si>
  <si>
    <t>316/1</t>
  </si>
  <si>
    <t>317/1</t>
  </si>
  <si>
    <t>Pokój  łóżkowy</t>
  </si>
  <si>
    <t>WC damskie</t>
  </si>
  <si>
    <t>Boks USG</t>
  </si>
  <si>
    <t>Kuchnia oddziałowa</t>
  </si>
  <si>
    <t>Sala diagnostyki kardiologicznej</t>
  </si>
  <si>
    <t>3.1.</t>
  </si>
  <si>
    <t>3.2.</t>
  </si>
  <si>
    <t>3.3.</t>
  </si>
  <si>
    <t>3.4.</t>
  </si>
  <si>
    <t>3.5.</t>
  </si>
  <si>
    <t>3.6.</t>
  </si>
  <si>
    <t>Powierzchnia użytkowa  III piętra</t>
  </si>
  <si>
    <t>Piętro 4 - Budynek A</t>
  </si>
  <si>
    <t>Łazienka damska</t>
  </si>
  <si>
    <t>402/1</t>
  </si>
  <si>
    <t>406/1</t>
  </si>
  <si>
    <t>407/1</t>
  </si>
  <si>
    <t>409/1</t>
  </si>
  <si>
    <t>410/1</t>
  </si>
  <si>
    <t>Pokój przygotowawczy</t>
  </si>
  <si>
    <t>Pokój łóżkowy/ obserwacyjny</t>
  </si>
  <si>
    <t>416/1</t>
  </si>
  <si>
    <t>Pomieszczenie porządkowe</t>
  </si>
  <si>
    <t>420/1</t>
  </si>
  <si>
    <t>Brudownik z przedsionkiem</t>
  </si>
  <si>
    <t>420/2</t>
  </si>
  <si>
    <t>Łazienka dla personelu</t>
  </si>
  <si>
    <t>Magazyn czysty</t>
  </si>
  <si>
    <t>Pomieszczenie oddziałowej</t>
  </si>
  <si>
    <t>4.1.</t>
  </si>
  <si>
    <t>4.2.</t>
  </si>
  <si>
    <t>Antresola –pobyt dzienny</t>
  </si>
  <si>
    <t>PCV / kafelki</t>
  </si>
  <si>
    <t>4.3.</t>
  </si>
  <si>
    <t>4.4.</t>
  </si>
  <si>
    <t>4.5.</t>
  </si>
  <si>
    <t>4.6.</t>
  </si>
  <si>
    <t>Powierzchnia  użytkowa IV pietra</t>
  </si>
  <si>
    <t>Piętro 5 - Budyenk A - Blok operacyjny</t>
  </si>
  <si>
    <t>501/1</t>
  </si>
  <si>
    <t>Dyżurka oddziałowa</t>
  </si>
  <si>
    <t>501/2</t>
  </si>
  <si>
    <t>501/3</t>
  </si>
  <si>
    <t>Magazyn anestazjologii</t>
  </si>
  <si>
    <t>Magazyn oddziałowy</t>
  </si>
  <si>
    <t>Sala operacyjna chirurgiczna</t>
  </si>
  <si>
    <t>Przygotowalnia 1</t>
  </si>
  <si>
    <t>506/1</t>
  </si>
  <si>
    <t>Magazyn materiałów sterylnych</t>
  </si>
  <si>
    <t>I</t>
  </si>
  <si>
    <t>Przygotowalnia 2</t>
  </si>
  <si>
    <t>Sala operacyjna urazowa</t>
  </si>
  <si>
    <t>Dyżurka zespołu operacyjnego</t>
  </si>
  <si>
    <t>Przygotowalnia</t>
  </si>
  <si>
    <t>Sala operacyjna ginekologiczna</t>
  </si>
  <si>
    <t>Przygotowalnia 4</t>
  </si>
  <si>
    <t>514/1</t>
  </si>
  <si>
    <t>Przygotowalnia 5</t>
  </si>
  <si>
    <t>Łazienka</t>
  </si>
  <si>
    <t>517/1</t>
  </si>
  <si>
    <t>5.1.</t>
  </si>
  <si>
    <t>5.2.</t>
  </si>
  <si>
    <t>5.3.</t>
  </si>
  <si>
    <t>Kafelki / PCV</t>
  </si>
  <si>
    <t>mal. farbą akrylową / PCV</t>
  </si>
  <si>
    <t>Korytarz przy salach 505 i 508</t>
  </si>
  <si>
    <t>5.4.</t>
  </si>
  <si>
    <t>Powierzchnia użytkowa V piętra</t>
  </si>
  <si>
    <t>Poddasze</t>
  </si>
  <si>
    <t>6.1.</t>
  </si>
  <si>
    <t>Klatka schodowa</t>
  </si>
  <si>
    <t>Mal. farbą</t>
  </si>
  <si>
    <t>6.2.</t>
  </si>
  <si>
    <t>lastriko.</t>
  </si>
  <si>
    <t>Tynk</t>
  </si>
  <si>
    <t>6.3.</t>
  </si>
  <si>
    <t>Gładź cement.</t>
  </si>
  <si>
    <t>6.4.</t>
  </si>
  <si>
    <t>6.5.</t>
  </si>
  <si>
    <t>6.6.</t>
  </si>
  <si>
    <t>6.7.</t>
  </si>
  <si>
    <t>6.8.</t>
  </si>
  <si>
    <t>6.9.</t>
  </si>
  <si>
    <t>Poddasze niskie</t>
  </si>
  <si>
    <t>Powierzchnia poddasza</t>
  </si>
  <si>
    <t>Poziom (-1) budynek B - szatnie, STERYLIZACJA</t>
  </si>
  <si>
    <t>L.p.</t>
  </si>
  <si>
    <t>Numer pokoju</t>
  </si>
  <si>
    <t>opis pomieszczenia</t>
  </si>
  <si>
    <t>Rodzaj podłogi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</si>
  <si>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rFont val="Calibri"/>
        <family val="2"/>
        <charset val="238"/>
      </rPr>
      <t>2</t>
    </r>
  </si>
  <si>
    <t>B-101</t>
  </si>
  <si>
    <t>Szatnia CIP</t>
  </si>
  <si>
    <t>B-102</t>
  </si>
  <si>
    <t>Szatnia OAiIT</t>
  </si>
  <si>
    <t>B-103</t>
  </si>
  <si>
    <t>Szatnia dla pacjentów</t>
  </si>
  <si>
    <t>B-104</t>
  </si>
  <si>
    <t xml:space="preserve">pom. gosp. (pod schodami) </t>
  </si>
  <si>
    <t>B-105</t>
  </si>
  <si>
    <t>Firma sprzątająca</t>
  </si>
  <si>
    <t>STERYLIZACJA</t>
  </si>
  <si>
    <t>B-106</t>
  </si>
  <si>
    <t>Korytarz CS</t>
  </si>
  <si>
    <t>lastrico</t>
  </si>
  <si>
    <t>B-106/1</t>
  </si>
  <si>
    <t>Steryliz. gazowa</t>
  </si>
  <si>
    <t>B-106/2</t>
  </si>
  <si>
    <t>B-106/2a</t>
  </si>
  <si>
    <t>B-106/3</t>
  </si>
  <si>
    <t xml:space="preserve">Inkubacja Testów </t>
  </si>
  <si>
    <t>B-106/4</t>
  </si>
  <si>
    <t xml:space="preserve">Załad. sterylizacji </t>
  </si>
  <si>
    <t>B-106/5</t>
  </si>
  <si>
    <t>B-106/5a</t>
  </si>
  <si>
    <t>WC + prysznice</t>
  </si>
  <si>
    <t>B-106/6</t>
  </si>
  <si>
    <t xml:space="preserve">Uzdatnianie wody     </t>
  </si>
  <si>
    <t>B-106/6a</t>
  </si>
  <si>
    <t>dest.wody/aneks kuch.</t>
  </si>
  <si>
    <t>B-106/7</t>
  </si>
  <si>
    <t>B-107</t>
  </si>
  <si>
    <t xml:space="preserve">Korytarz </t>
  </si>
  <si>
    <t>B-107/1</t>
  </si>
  <si>
    <t xml:space="preserve">MAGAZYN II </t>
  </si>
  <si>
    <t>B-107/2</t>
  </si>
  <si>
    <t>Archwium</t>
  </si>
  <si>
    <t>B-107/3</t>
  </si>
  <si>
    <t>B-107/4</t>
  </si>
  <si>
    <t>Kierownik CS</t>
  </si>
  <si>
    <t>B-107/5</t>
  </si>
  <si>
    <t>KORYTARZ /PAKOWALNIA</t>
  </si>
  <si>
    <t>B-107/5a</t>
  </si>
  <si>
    <t>PAKOWALNIA (BIELIZNY)</t>
  </si>
  <si>
    <t>B-107/5b</t>
  </si>
  <si>
    <t xml:space="preserve">PAKOWALNIA (NARZĘDZIA) </t>
  </si>
  <si>
    <t>B-107/5c</t>
  </si>
  <si>
    <t>łazienka</t>
  </si>
  <si>
    <t>B-107/6</t>
  </si>
  <si>
    <t>MAGAZYN I</t>
  </si>
  <si>
    <t>B-107/7</t>
  </si>
  <si>
    <t>Składzik porządkowy</t>
  </si>
  <si>
    <t>B-108</t>
  </si>
  <si>
    <t>Szatnia CS</t>
  </si>
  <si>
    <t>B-109</t>
  </si>
  <si>
    <t>B-110</t>
  </si>
  <si>
    <t>Szatnia Pielęgn.</t>
  </si>
  <si>
    <t>B-111</t>
  </si>
  <si>
    <t xml:space="preserve">Myjnia całodobowa CS  </t>
  </si>
  <si>
    <t>B-111/1</t>
  </si>
  <si>
    <t>Myjnia - część czysta</t>
  </si>
  <si>
    <t>B-111/2</t>
  </si>
  <si>
    <t>Myjnia - część brudna</t>
  </si>
  <si>
    <t>B-112</t>
  </si>
  <si>
    <t>Pomieszcz. pomp ssących</t>
  </si>
  <si>
    <t>Poziom 0 budynek B - Ginekologia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</si>
  <si>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</si>
  <si>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B001</t>
  </si>
  <si>
    <t>Dyżurka Lekarska</t>
  </si>
  <si>
    <t>B002</t>
  </si>
  <si>
    <t>B003/1</t>
  </si>
  <si>
    <t>Pokój zabiegowy</t>
  </si>
  <si>
    <t>B003</t>
  </si>
  <si>
    <t>Pom. Porządkowe</t>
  </si>
  <si>
    <t>B004</t>
  </si>
  <si>
    <t xml:space="preserve">Sala Chorych  </t>
  </si>
  <si>
    <t>B005</t>
  </si>
  <si>
    <t xml:space="preserve">Przedsionek   </t>
  </si>
  <si>
    <t>B006</t>
  </si>
  <si>
    <t>Dyżurka położnych</t>
  </si>
  <si>
    <t>Przejście na Ginekologię</t>
  </si>
  <si>
    <t>B007</t>
  </si>
  <si>
    <t>Sala chorych</t>
  </si>
  <si>
    <t>B008</t>
  </si>
  <si>
    <t>B009</t>
  </si>
  <si>
    <t>B009/1</t>
  </si>
  <si>
    <t>B009/2</t>
  </si>
  <si>
    <t>B009/3</t>
  </si>
  <si>
    <t>KTG</t>
  </si>
  <si>
    <t>B010</t>
  </si>
  <si>
    <t>Sala Chorych  - WC</t>
  </si>
  <si>
    <t>B011</t>
  </si>
  <si>
    <t>B012</t>
  </si>
  <si>
    <t>Oddziałowa</t>
  </si>
  <si>
    <t>B013</t>
  </si>
  <si>
    <t xml:space="preserve">Korytarz  </t>
  </si>
  <si>
    <t>B014</t>
  </si>
  <si>
    <t xml:space="preserve">WC personel </t>
  </si>
  <si>
    <t>B015</t>
  </si>
  <si>
    <t>B016</t>
  </si>
  <si>
    <t>Sala porodowa</t>
  </si>
  <si>
    <t>B017</t>
  </si>
  <si>
    <t>Ordynator Oddz. Neonatol.</t>
  </si>
  <si>
    <t>B018</t>
  </si>
  <si>
    <t>WC personel</t>
  </si>
  <si>
    <t>B019</t>
  </si>
  <si>
    <t>Neonatologia</t>
  </si>
  <si>
    <t>B019/1</t>
  </si>
  <si>
    <t>Inkubatory</t>
  </si>
  <si>
    <t>B019/2</t>
  </si>
  <si>
    <t xml:space="preserve">Dyżurka  </t>
  </si>
  <si>
    <t>B019/3</t>
  </si>
  <si>
    <t>Noworodki</t>
  </si>
  <si>
    <t>B020</t>
  </si>
  <si>
    <t>B020/1</t>
  </si>
  <si>
    <t>Sala Cięć Cesarskich</t>
  </si>
  <si>
    <t>B020/2</t>
  </si>
  <si>
    <t>Umywalnia</t>
  </si>
  <si>
    <t>B020/2a</t>
  </si>
  <si>
    <t>Pomieszczenie sterylne</t>
  </si>
  <si>
    <t>B021</t>
  </si>
  <si>
    <t>B022</t>
  </si>
  <si>
    <t>B023</t>
  </si>
  <si>
    <t>WC /Brudownik</t>
  </si>
  <si>
    <t>Poziom (-1) budynek C - warsztaty</t>
  </si>
  <si>
    <t>C-101</t>
  </si>
  <si>
    <t>Magazyn firmy  sprząt.</t>
  </si>
  <si>
    <t>P</t>
  </si>
  <si>
    <t>ADM</t>
  </si>
  <si>
    <t>C-102</t>
  </si>
  <si>
    <t>szatnia pielęgn.</t>
  </si>
  <si>
    <t>C-103</t>
  </si>
  <si>
    <t>Punkt Wyd. Bielizny Czystej</t>
  </si>
  <si>
    <t>C-104</t>
  </si>
  <si>
    <t>Magazyn Oddziału Gin.- Poł.</t>
  </si>
  <si>
    <t>C-105</t>
  </si>
  <si>
    <t>Punkt Wyd. Bielizny Brudnej</t>
  </si>
  <si>
    <t>C-106</t>
  </si>
  <si>
    <t>Punkt Porządkowy</t>
  </si>
  <si>
    <t>C-107</t>
  </si>
  <si>
    <t>Biuro</t>
  </si>
  <si>
    <t>C-108</t>
  </si>
  <si>
    <t>C-109</t>
  </si>
  <si>
    <t>C-110</t>
  </si>
  <si>
    <t xml:space="preserve">Magazyn </t>
  </si>
  <si>
    <t>C-111</t>
  </si>
  <si>
    <t>C-112</t>
  </si>
  <si>
    <t>C-113</t>
  </si>
  <si>
    <t>Specjalista ds. BHP i przeciwpożarowych</t>
  </si>
  <si>
    <t>W</t>
  </si>
  <si>
    <t>C-114</t>
  </si>
  <si>
    <t>Szatnia -LABORATORIUM</t>
  </si>
  <si>
    <t>WYŁĄCZONA</t>
  </si>
  <si>
    <t>C-115</t>
  </si>
  <si>
    <t>C-116</t>
  </si>
  <si>
    <t>C-117</t>
  </si>
  <si>
    <t>Warsztat / ZMIANA PRZEZNACZENIA / sala gimnastyczna</t>
  </si>
  <si>
    <t>C-118</t>
  </si>
  <si>
    <t>Pokój socjalny /  / ZMIANA PRZEZNACZENIA / sala gimnastyczna</t>
  </si>
  <si>
    <t>C-119</t>
  </si>
  <si>
    <t>Punkt pobrań -LABORATORIUM</t>
  </si>
  <si>
    <t>C-120</t>
  </si>
  <si>
    <t>C-121</t>
  </si>
  <si>
    <t>C-122</t>
  </si>
  <si>
    <t>Warsztat</t>
  </si>
  <si>
    <t>C-123</t>
  </si>
  <si>
    <t>C-124</t>
  </si>
  <si>
    <t>Szatnia Chirurgia</t>
  </si>
  <si>
    <t>C-125</t>
  </si>
  <si>
    <t>Pomieszczenie gospodarcze / ZMIANA PRZEZNACZENIA - Szatnia</t>
  </si>
  <si>
    <t>C-126</t>
  </si>
  <si>
    <t>Kierownik ds. Technicznych</t>
  </si>
  <si>
    <t>C-127</t>
  </si>
  <si>
    <t>RS1</t>
  </si>
  <si>
    <t>C-128</t>
  </si>
  <si>
    <t>Sekcja aparatury medycznej</t>
  </si>
  <si>
    <t>C-129</t>
  </si>
  <si>
    <t>Szatnia FZ</t>
  </si>
  <si>
    <t>C-130</t>
  </si>
  <si>
    <t>Magazyn kasacyjny</t>
  </si>
  <si>
    <t>Poziom 0 budynek C - Gienkologia i Rehabilitacja</t>
  </si>
  <si>
    <t>C</t>
  </si>
  <si>
    <t>C001</t>
  </si>
  <si>
    <t>Ordynator Oddziału GiP</t>
  </si>
  <si>
    <t>C002</t>
  </si>
  <si>
    <t>Kuchnia Oddziałowa</t>
  </si>
  <si>
    <t>C003</t>
  </si>
  <si>
    <t>Dyżurka lekarska</t>
  </si>
  <si>
    <t>C004</t>
  </si>
  <si>
    <t>WC dla pacjentek</t>
  </si>
  <si>
    <t>C005</t>
  </si>
  <si>
    <t>Sekretariat Oddziału</t>
  </si>
  <si>
    <t>C006</t>
  </si>
  <si>
    <t>sala chorych</t>
  </si>
  <si>
    <t>C007</t>
  </si>
  <si>
    <t>brudownik</t>
  </si>
  <si>
    <t>C008</t>
  </si>
  <si>
    <t>C009</t>
  </si>
  <si>
    <t>C010</t>
  </si>
  <si>
    <t>C011</t>
  </si>
  <si>
    <t>C012</t>
  </si>
  <si>
    <t>C013</t>
  </si>
  <si>
    <t>Pokój Zabiegowy</t>
  </si>
  <si>
    <t>kafelki i mal. farbą akrylową</t>
  </si>
  <si>
    <t>C015</t>
  </si>
  <si>
    <t>Laser</t>
  </si>
  <si>
    <t>C016</t>
  </si>
  <si>
    <t>C017</t>
  </si>
  <si>
    <t xml:space="preserve"> WC</t>
  </si>
  <si>
    <t>C018</t>
  </si>
  <si>
    <t>Krioterapia</t>
  </si>
  <si>
    <t>C019</t>
  </si>
  <si>
    <t>Bioptron</t>
  </si>
  <si>
    <t>C020</t>
  </si>
  <si>
    <t>Fizykoterapia</t>
  </si>
  <si>
    <t>C021</t>
  </si>
  <si>
    <t>Magazyn Rehabilit.</t>
  </si>
  <si>
    <t>C022</t>
  </si>
  <si>
    <t>WC dla personelu</t>
  </si>
  <si>
    <t>C023</t>
  </si>
  <si>
    <t>Sala gimnastyczna</t>
  </si>
  <si>
    <t>C024</t>
  </si>
  <si>
    <t>C025</t>
  </si>
  <si>
    <t>Sala bloczkowa</t>
  </si>
  <si>
    <t>C026</t>
  </si>
  <si>
    <t>C027</t>
  </si>
  <si>
    <t>Hydroterapia</t>
  </si>
  <si>
    <t>C028</t>
  </si>
  <si>
    <t>Sollux</t>
  </si>
  <si>
    <t>C029</t>
  </si>
  <si>
    <t>Masaże</t>
  </si>
  <si>
    <t>Poziom I budynek C - Rehabilitacja</t>
  </si>
  <si>
    <t>C101</t>
  </si>
  <si>
    <t>C102</t>
  </si>
  <si>
    <t>Pomieszczenie socjalne</t>
  </si>
  <si>
    <t>C103</t>
  </si>
  <si>
    <t>C104</t>
  </si>
  <si>
    <t>C105</t>
  </si>
  <si>
    <t>Pokój pacjentów</t>
  </si>
  <si>
    <t>C106</t>
  </si>
  <si>
    <t>C107</t>
  </si>
  <si>
    <t>C108</t>
  </si>
  <si>
    <t>C109</t>
  </si>
  <si>
    <t>C110</t>
  </si>
  <si>
    <t>WC (ŁAZIENKA)</t>
  </si>
  <si>
    <t>C111</t>
  </si>
  <si>
    <t>C112</t>
  </si>
  <si>
    <t>C113</t>
  </si>
  <si>
    <t>C114</t>
  </si>
  <si>
    <t>Muzykoterapia</t>
  </si>
  <si>
    <t>C115</t>
  </si>
  <si>
    <t>C116</t>
  </si>
  <si>
    <t>C117</t>
  </si>
  <si>
    <t>C118</t>
  </si>
  <si>
    <t>Ordynator</t>
  </si>
  <si>
    <t>C119</t>
  </si>
  <si>
    <t>C120</t>
  </si>
  <si>
    <t>C121</t>
  </si>
  <si>
    <t>WC + łazienka</t>
  </si>
  <si>
    <t>C122</t>
  </si>
  <si>
    <t>Pielęgniarka oddziałowa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</si>
  <si>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</si>
  <si>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</si>
  <si>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</si>
  <si>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</si>
  <si>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</si>
  <si>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</si>
  <si>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</si>
  <si>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</si>
  <si>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</si>
  <si>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</si>
  <si>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C132/1</t>
  </si>
  <si>
    <t>C 201</t>
  </si>
  <si>
    <t>Epidemiolog</t>
  </si>
  <si>
    <t>C202</t>
  </si>
  <si>
    <t>C203</t>
  </si>
  <si>
    <t>ARCHIWUM</t>
  </si>
  <si>
    <t>D-101</t>
  </si>
  <si>
    <t>Archiwum Apteki</t>
  </si>
  <si>
    <t>D-102</t>
  </si>
  <si>
    <t>Dokumentacja</t>
  </si>
  <si>
    <t>D-103</t>
  </si>
  <si>
    <t>D-104</t>
  </si>
  <si>
    <t>D-105</t>
  </si>
  <si>
    <t>Dokumenatcja</t>
  </si>
  <si>
    <t>D-106</t>
  </si>
  <si>
    <t>D-107</t>
  </si>
  <si>
    <t>Poziom 0 budynek D - Przychodni</t>
  </si>
  <si>
    <t>PRZYCHODNIA</t>
  </si>
  <si>
    <t>Przychodnia Specjalistyczna</t>
  </si>
  <si>
    <t>D001</t>
  </si>
  <si>
    <t>przyłącza ciepłownicze</t>
  </si>
  <si>
    <t>D002a</t>
  </si>
  <si>
    <t>Pokój diagnostyczno - zabiegowy
Punkt pobrań krwi</t>
  </si>
  <si>
    <t>mal. farbą akrylową 1 ściana, kafelki 3 ściany</t>
  </si>
  <si>
    <t>D002b</t>
  </si>
  <si>
    <t>D003</t>
  </si>
  <si>
    <t>Por. Chirurgiczna</t>
  </si>
  <si>
    <t>D003/1</t>
  </si>
  <si>
    <t>D004</t>
  </si>
  <si>
    <t>Gipsownia</t>
  </si>
  <si>
    <t>D005</t>
  </si>
  <si>
    <t>Gabinet Ortopedyczny</t>
  </si>
  <si>
    <t>D006</t>
  </si>
  <si>
    <t>D007</t>
  </si>
  <si>
    <t>Poradnia Endokrynologiczna</t>
  </si>
  <si>
    <t>D008</t>
  </si>
  <si>
    <t>Sklep ortopedyczny</t>
  </si>
  <si>
    <t>Sklep</t>
  </si>
  <si>
    <t>D009</t>
  </si>
  <si>
    <t>Poradnia Wad Postawy</t>
  </si>
  <si>
    <t>D010</t>
  </si>
  <si>
    <t>Poradnia Otolaryngologiczna</t>
  </si>
  <si>
    <t>mal. farbą akrylową, umywalka - kafelki</t>
  </si>
  <si>
    <t>D011</t>
  </si>
  <si>
    <t>Por. Onkolog. I Lecz. Bólu;</t>
  </si>
  <si>
    <t>D012</t>
  </si>
  <si>
    <t>Poradnia Urologiczna / Ginekologiczna</t>
  </si>
  <si>
    <t>D013</t>
  </si>
  <si>
    <t>Gabinet diagnostyczno - zabiegowy</t>
  </si>
  <si>
    <t>D014</t>
  </si>
  <si>
    <t>D014/1</t>
  </si>
  <si>
    <t>Punkt wydawania dokumentacji</t>
  </si>
  <si>
    <t>D015</t>
  </si>
  <si>
    <t>D016</t>
  </si>
  <si>
    <t>D017</t>
  </si>
  <si>
    <t>WC (personel)</t>
  </si>
  <si>
    <t>D018</t>
  </si>
  <si>
    <t>WC NIEPEŁNOSPRAWNI</t>
  </si>
  <si>
    <t>D019</t>
  </si>
  <si>
    <t>WC męskie</t>
  </si>
  <si>
    <t>D020</t>
  </si>
  <si>
    <t>APTEKA</t>
  </si>
  <si>
    <t>Apteka</t>
  </si>
  <si>
    <t>D021</t>
  </si>
  <si>
    <t>D021/1</t>
  </si>
  <si>
    <t>D022</t>
  </si>
  <si>
    <t>D023</t>
  </si>
  <si>
    <t>D024</t>
  </si>
  <si>
    <t>D025</t>
  </si>
  <si>
    <t>Ekspedycja</t>
  </si>
  <si>
    <t>D026</t>
  </si>
  <si>
    <t>pom. socj.</t>
  </si>
  <si>
    <t>D027</t>
  </si>
  <si>
    <t xml:space="preserve">Zmywalnia </t>
  </si>
  <si>
    <t>D027/1</t>
  </si>
  <si>
    <t xml:space="preserve">Sterylizator. </t>
  </si>
  <si>
    <t>D027/2</t>
  </si>
  <si>
    <t>Destylatornia</t>
  </si>
  <si>
    <t>D028</t>
  </si>
  <si>
    <t xml:space="preserve">Receptura </t>
  </si>
  <si>
    <t>D028/1</t>
  </si>
  <si>
    <t>D028/2</t>
  </si>
  <si>
    <t>Receptura Jałowa</t>
  </si>
  <si>
    <t>D029</t>
  </si>
  <si>
    <t xml:space="preserve">Z-ca Kierownika Apteki </t>
  </si>
  <si>
    <t>D029/1</t>
  </si>
  <si>
    <t>Kierownik</t>
  </si>
  <si>
    <t>D030</t>
  </si>
  <si>
    <t>Pokój administracyjny</t>
  </si>
  <si>
    <t>W 14/D</t>
  </si>
  <si>
    <t>Drzwi główne</t>
  </si>
  <si>
    <t>Poziom 1 budynek D - Aula itd</t>
  </si>
  <si>
    <t>D101</t>
  </si>
  <si>
    <t>Statystyk med.</t>
  </si>
  <si>
    <t>D102</t>
  </si>
  <si>
    <t>Kierownik Statystyka</t>
  </si>
  <si>
    <t>D103</t>
  </si>
  <si>
    <t>Aula</t>
  </si>
  <si>
    <t>D103/1</t>
  </si>
  <si>
    <t>D104</t>
  </si>
  <si>
    <t>Kierownik Przychodni Specjalistycznej</t>
  </si>
  <si>
    <t>D105</t>
  </si>
  <si>
    <t>Z-ca Kier. Przychodni Specjalistycznej</t>
  </si>
  <si>
    <t>D106</t>
  </si>
  <si>
    <t>Pom. Socjalne</t>
  </si>
  <si>
    <t>D106/1</t>
  </si>
  <si>
    <t>D107</t>
  </si>
  <si>
    <t>D107/1</t>
  </si>
  <si>
    <t>Prosektorium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</si>
  <si>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</si>
  <si>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Kancelaria</t>
  </si>
  <si>
    <t>Korytarz A</t>
  </si>
  <si>
    <t>Kafelki 1,95 m</t>
  </si>
  <si>
    <t>Korytarz B</t>
  </si>
  <si>
    <t>Natrysk</t>
  </si>
  <si>
    <t>Sala sekcyjna</t>
  </si>
  <si>
    <t>Przechowalnia zwłok</t>
  </si>
  <si>
    <t>Komora zwłok</t>
  </si>
  <si>
    <t>Kaplica</t>
  </si>
  <si>
    <t>Klatki Schodowe (powierzchnie)</t>
  </si>
  <si>
    <r>
      <rPr>
        <sz val="11"/>
        <color rgb="FF000000"/>
        <rFont val="Calibri"/>
        <family val="2"/>
        <charset val="1"/>
      </rPr>
      <t>m</t>
    </r>
    <r>
      <rPr>
        <vertAlign val="superscript"/>
        <sz val="11"/>
        <rFont val="Calibri"/>
        <family val="2"/>
        <charset val="238"/>
      </rPr>
      <t>2</t>
    </r>
  </si>
  <si>
    <t>Klatka schodowa Wejściowa na IP Położnictwa</t>
  </si>
  <si>
    <t>Odpoczniki</t>
  </si>
  <si>
    <t>Schody</t>
  </si>
  <si>
    <t>Klatka schodowa z Sterylizacji na IP Położnictwa</t>
  </si>
  <si>
    <t>Klatka schodowa na starą rehabilitację</t>
  </si>
  <si>
    <t>Schody Przychodnia budynek D</t>
  </si>
  <si>
    <t>Schody wewn. na IP Ginekologii budynek B</t>
  </si>
  <si>
    <t>Schody WE na  IP Porodówka budynek B</t>
  </si>
  <si>
    <t>Klatka schodowa środkowa budynek C</t>
  </si>
  <si>
    <t>Winda – Budynek C -1,5 x 2,5</t>
  </si>
  <si>
    <t>laminat/PCV</t>
  </si>
  <si>
    <t>Razem</t>
  </si>
  <si>
    <t>Klatka schodowa boczna budynek C</t>
  </si>
  <si>
    <t>Do sprzątania</t>
  </si>
  <si>
    <t>Lp</t>
  </si>
  <si>
    <t>Powierzchnia</t>
  </si>
  <si>
    <t>SYMBOL</t>
  </si>
  <si>
    <t xml:space="preserve">Powierzchnia </t>
  </si>
  <si>
    <t>Pow_Wył</t>
  </si>
  <si>
    <t>Strefa I</t>
  </si>
  <si>
    <t>Strefa III</t>
  </si>
  <si>
    <t>Strefa IV</t>
  </si>
  <si>
    <t>DO Sprząt</t>
  </si>
  <si>
    <t>Uwagi</t>
  </si>
  <si>
    <t>STREFA</t>
  </si>
  <si>
    <t>Poziom  - 1 ( Budynek A)</t>
  </si>
  <si>
    <t>A - 1</t>
  </si>
  <si>
    <t>Wyłączona część</t>
  </si>
  <si>
    <t>Poziom  0 - (PARTER - Budynek A)</t>
  </si>
  <si>
    <t>A 0</t>
  </si>
  <si>
    <t>Poziom  1 - (Pietro I - Budynek A)</t>
  </si>
  <si>
    <t>A 1</t>
  </si>
  <si>
    <t>Poziom  2 - (Pietro II - Budynek A)</t>
  </si>
  <si>
    <t>A 2</t>
  </si>
  <si>
    <t>Poziom  3 - (Pietro III - Budynek A)</t>
  </si>
  <si>
    <t>A 3</t>
  </si>
  <si>
    <t>Poziom  4 - (Pietro IV - Budynek A)</t>
  </si>
  <si>
    <t>A 4</t>
  </si>
  <si>
    <t>Prosek. - IV</t>
  </si>
  <si>
    <t>Poziom  5 - (Pietro V - Budynek A)</t>
  </si>
  <si>
    <t>A 5</t>
  </si>
  <si>
    <t xml:space="preserve">RAZEM </t>
  </si>
  <si>
    <t>Poziom  6 - (Poddasze - Budynek A)</t>
  </si>
  <si>
    <t>A 6</t>
  </si>
  <si>
    <t>Wyłączony</t>
  </si>
  <si>
    <t>Poziom B -1  - (Budynek B - szatnie, Sterylizacja)</t>
  </si>
  <si>
    <t>B - 1</t>
  </si>
  <si>
    <t>Poziom B - 0 (Budynek B - Ginekologia, Neonatologia)</t>
  </si>
  <si>
    <t>B  0</t>
  </si>
  <si>
    <t>Poziom C -1 - ( Budynek C - Warsztaty, gospodarczy)</t>
  </si>
  <si>
    <t>C - 1</t>
  </si>
  <si>
    <t>Poziom C0 - (Budynek C -Zakład Rehabilitacji i Ginekologia/Połoznictwo)</t>
  </si>
  <si>
    <t>C 0</t>
  </si>
  <si>
    <t>Poziom C1 - (Budynek C - Oddział rehabilitacji)</t>
  </si>
  <si>
    <t>C 1</t>
  </si>
  <si>
    <t>Poziom C2 - (Budenek C - Administracja)</t>
  </si>
  <si>
    <t>C 2</t>
  </si>
  <si>
    <t>Poziom D -1 ( Budynek D - Archiwum)</t>
  </si>
  <si>
    <t>D - 1</t>
  </si>
  <si>
    <t>Poziom D 0 - (Budynek D - Przychodnie)</t>
  </si>
  <si>
    <t>D 0</t>
  </si>
  <si>
    <t>Poziom D 1 - ( Budynek D - Administracja)</t>
  </si>
  <si>
    <t>D 1</t>
  </si>
  <si>
    <t>PROS</t>
  </si>
  <si>
    <t>Klatki schodowe – pozostałe – Budynek B C</t>
  </si>
  <si>
    <t>Kl_SCH</t>
  </si>
  <si>
    <t>spr</t>
  </si>
  <si>
    <t>Korytarz - OIOM</t>
  </si>
  <si>
    <t>Śluza - OIOM</t>
  </si>
  <si>
    <t>Hol wejściowy - windy</t>
  </si>
  <si>
    <t>PCv</t>
  </si>
  <si>
    <t>Winda I</t>
  </si>
  <si>
    <t>Winda II</t>
  </si>
  <si>
    <t>blacha ocynk</t>
  </si>
  <si>
    <t>Blacha mal. proszkowo</t>
  </si>
  <si>
    <t>Wyłączone</t>
  </si>
  <si>
    <t>Powierzchnie C 2</t>
  </si>
  <si>
    <t>magazyn sterylny bloku porodowego, bloku operacyjnego , apteki szpitalnej, Centralnej Sterylizatorni, Magazyn bielizny czystej</t>
  </si>
  <si>
    <t>korytarze, klatki schodowe, szatnie, poczekalnie, pomieszczenia rejestracji , dyżurki lekarskie i pielęgniarskie, gabinety RTG, USG i inne niezabiegowe, ogólne sale chorych,  kuchenki  oddziałowe , pomieszczenia Centralnej Sterylizatorni, Kaplica, Gabinety  Zakład rehabilitacji</t>
  </si>
  <si>
    <t xml:space="preserve">blok operacyjny, blok porodowy, gabinety  diagnostyczno - zabiegowe, gabinety diagnostyki inwazyjnej, sale Intensywnego nadzoru medycznego, sale OIT, izolatki, pomieszczenia Centralnej Sterylizatorni, windy ,Pracownia Endoskopowa </t>
  </si>
  <si>
    <t>toalety, łazienki, brudowniki, pomieszczenia do mycia i dezynfekcji narzędzi Centralnej sterylizatorni</t>
  </si>
  <si>
    <t>Powierzchnie wyłączone</t>
  </si>
  <si>
    <t xml:space="preserve">ZESTAWIENIE POWIERZCHNI DO SPRZĄTANIA 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</si>
  <si>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</si>
  <si>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Do sprząt</t>
  </si>
  <si>
    <t>lastriko / kafelki</t>
  </si>
  <si>
    <t xml:space="preserve">lastriko / beton </t>
  </si>
  <si>
    <t>STREFA II b</t>
  </si>
  <si>
    <t>STREFA II a</t>
  </si>
  <si>
    <t>Strefa II A</t>
  </si>
  <si>
    <t>Strefa II B</t>
  </si>
  <si>
    <t>IZBA PRZYJĘĆ</t>
  </si>
  <si>
    <t>OIOM</t>
  </si>
  <si>
    <t>RTG</t>
  </si>
  <si>
    <t>IIB</t>
  </si>
  <si>
    <t>IIA</t>
  </si>
  <si>
    <t>Prosek. - 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</si>
</sst>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dd\-mmm"/>
    <numFmt numFmtId="165" formatCode="#,##0.00\ _z_ł"/>
  </numFmts>
  <fonts count="28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vertAlign val="superscript"/>
      <sz val="11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0000"/>
        <bgColor rgb="FFC9211E"/>
      </patternFill>
    </fill>
    <fill>
      <patternFill patternType="solid">
        <fgColor rgb="FF99CC00"/>
        <bgColor rgb="FF92D050"/>
      </patternFill>
    </fill>
    <fill>
      <patternFill patternType="solid">
        <fgColor rgb="FFFFCC00"/>
        <bgColor rgb="FFFFC000"/>
      </patternFill>
    </fill>
    <fill>
      <patternFill patternType="solid">
        <fgColor rgb="FF00B0F0"/>
        <bgColor rgb="FF00CCFF"/>
      </patternFill>
    </fill>
    <fill>
      <patternFill patternType="solid">
        <fgColor rgb="FFFF00FF"/>
        <bgColor rgb="FFFF00FF"/>
      </patternFill>
    </fill>
    <fill>
      <patternFill patternType="solid">
        <fgColor rgb="FFBFBFBF"/>
        <bgColor rgb="FFCCCCFF"/>
      </patternFill>
    </fill>
    <fill>
      <patternFill patternType="solid">
        <fgColor rgb="FFFFC000"/>
        <bgColor rgb="FFFFCC00"/>
      </patternFill>
    </fill>
    <fill>
      <patternFill patternType="solid">
        <fgColor rgb="FF00B050"/>
        <bgColor rgb="FF008080"/>
      </patternFill>
    </fill>
    <fill>
      <patternFill patternType="solid">
        <fgColor rgb="FF00FF00"/>
        <bgColor rgb="FF00B050"/>
      </patternFill>
    </fill>
    <fill>
      <patternFill patternType="solid">
        <fgColor rgb="FF92D050"/>
        <bgColor rgb="FF99CC00"/>
      </patternFill>
    </fill>
    <fill>
      <patternFill patternType="solid">
        <fgColor rgb="FF00CCFF"/>
        <bgColor rgb="FF00B0F0"/>
      </patternFill>
    </fill>
    <fill>
      <patternFill patternType="solid">
        <fgColor rgb="FFFFD428"/>
        <bgColor rgb="FFFFCC00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00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B050"/>
      </patternFill>
    </fill>
    <fill>
      <patternFill patternType="solid">
        <fgColor rgb="FF00FF00"/>
        <bgColor rgb="FFC9211E"/>
      </patternFill>
    </fill>
    <fill>
      <patternFill patternType="solid">
        <fgColor rgb="FFFF0000"/>
        <bgColor rgb="FFFFD428"/>
      </patternFill>
    </fill>
    <fill>
      <patternFill patternType="solid">
        <fgColor rgb="FFFF0000"/>
        <bgColor rgb="FFFFC000"/>
      </patternFill>
    </fill>
    <fill>
      <patternFill patternType="solid">
        <fgColor rgb="FF00FF0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CC00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rgb="FFFFC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 wrapText="1"/>
    </xf>
    <xf numFmtId="2" fontId="0" fillId="9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2" fontId="0" fillId="1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10" borderId="0" xfId="0" applyFont="1" applyFill="1" applyAlignment="1">
      <alignment horizontal="right"/>
    </xf>
    <xf numFmtId="2" fontId="0" fillId="1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2" fontId="7" fillId="11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3" xfId="0" applyFont="1" applyBorder="1"/>
    <xf numFmtId="0" fontId="0" fillId="2" borderId="1" xfId="0" applyFont="1" applyFill="1" applyBorder="1"/>
    <xf numFmtId="2" fontId="0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2" fontId="0" fillId="2" borderId="4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horizontal="center" vertical="center"/>
    </xf>
    <xf numFmtId="2" fontId="0" fillId="1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2" fillId="11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vertical="center" wrapText="1"/>
    </xf>
    <xf numFmtId="2" fontId="0" fillId="6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vertical="center" wrapText="1"/>
    </xf>
    <xf numFmtId="2" fontId="0" fillId="8" borderId="4" xfId="0" applyNumberFormat="1" applyFont="1" applyFill="1" applyBorder="1" applyAlignment="1">
      <alignment horizontal="center" vertical="center" wrapText="1"/>
    </xf>
    <xf numFmtId="2" fontId="0" fillId="8" borderId="4" xfId="0" applyNumberFormat="1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8" borderId="1" xfId="1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0" fillId="10" borderId="1" xfId="0" applyNumberFormat="1" applyFont="1" applyFill="1" applyBorder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6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0" fontId="2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2" fontId="9" fillId="1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 applyAlignment="1">
      <alignment horizontal="center"/>
    </xf>
    <xf numFmtId="0" fontId="10" fillId="11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2" fontId="11" fillId="11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2" fontId="9" fillId="1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3" xfId="0" applyFont="1" applyBorder="1"/>
    <xf numFmtId="0" fontId="9" fillId="2" borderId="1" xfId="0" applyFont="1" applyFill="1" applyBorder="1"/>
    <xf numFmtId="2" fontId="9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7" fillId="8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2" fontId="0" fillId="11" borderId="1" xfId="0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5" fillId="1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1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2" fontId="7" fillId="11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/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8" borderId="1" xfId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11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6" fillId="1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horizontal="center" vertical="center" wrapText="1"/>
    </xf>
    <xf numFmtId="0" fontId="0" fillId="10" borderId="0" xfId="0" applyFont="1" applyFill="1" applyAlignment="1">
      <alignment horizontal="right" wrapText="1"/>
    </xf>
    <xf numFmtId="2" fontId="0" fillId="10" borderId="0" xfId="0" applyNumberFormat="1" applyFont="1" applyFill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7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2" fontId="12" fillId="8" borderId="3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12" fillId="6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2" fontId="10" fillId="10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9" fillId="11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2" fontId="9" fillId="1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2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4" borderId="1" xfId="1" applyFont="1" applyFill="1" applyBorder="1" applyAlignment="1">
      <alignment horizontal="left" vertical="center" wrapText="1"/>
    </xf>
    <xf numFmtId="0" fontId="16" fillId="6" borderId="1" xfId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left" vertical="center" wrapText="1"/>
    </xf>
    <xf numFmtId="2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17" fillId="4" borderId="1" xfId="1" applyFont="1" applyFill="1" applyBorder="1" applyAlignment="1">
      <alignment horizontal="left" vertical="center" wrapText="1"/>
    </xf>
    <xf numFmtId="0" fontId="16" fillId="8" borderId="1" xfId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left" vertical="center" wrapText="1"/>
    </xf>
    <xf numFmtId="2" fontId="0" fillId="8" borderId="1" xfId="0" applyNumberFormat="1" applyFill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2" fontId="0" fillId="0" borderId="0" xfId="0" applyNumberFormat="1"/>
    <xf numFmtId="2" fontId="15" fillId="0" borderId="0" xfId="0" applyNumberFormat="1" applyFont="1" applyAlignment="1">
      <alignment horizontal="center" vertical="center"/>
    </xf>
    <xf numFmtId="0" fontId="9" fillId="0" borderId="0" xfId="0" applyFont="1" applyAlignment="1"/>
    <xf numFmtId="0" fontId="9" fillId="8" borderId="1" xfId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8" borderId="1" xfId="1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horizontal="left" vertical="center" wrapText="1"/>
    </xf>
    <xf numFmtId="0" fontId="12" fillId="0" borderId="3" xfId="0" applyFont="1" applyBorder="1"/>
    <xf numFmtId="0" fontId="12" fillId="0" borderId="3" xfId="0" applyFont="1" applyBorder="1" applyAlignment="1">
      <alignment horizontal="right"/>
    </xf>
    <xf numFmtId="2" fontId="12" fillId="11" borderId="3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10" borderId="0" xfId="0" applyNumberFormat="1" applyFont="1" applyFill="1"/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16" fillId="12" borderId="1" xfId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16" fillId="12" borderId="1" xfId="1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wrapText="1"/>
    </xf>
    <xf numFmtId="2" fontId="0" fillId="12" borderId="1" xfId="0" applyNumberForma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11" borderId="3" xfId="0" applyNumberFormat="1" applyFont="1" applyFill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0" fontId="15" fillId="12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10" borderId="0" xfId="0" applyNumberForma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1" applyFont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left" vertical="center" wrapText="1"/>
    </xf>
    <xf numFmtId="0" fontId="0" fillId="5" borderId="1" xfId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left" vertical="center" wrapText="1"/>
    </xf>
    <xf numFmtId="0" fontId="0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8" borderId="1" xfId="1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1" applyFont="1" applyFill="1" applyBorder="1" applyAlignment="1">
      <alignment horizontal="left" vertical="center" wrapText="1"/>
    </xf>
    <xf numFmtId="0" fontId="0" fillId="11" borderId="1" xfId="1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1" xfId="1" applyFont="1" applyFill="1" applyBorder="1" applyAlignment="1">
      <alignment horizontal="left" vertical="center" wrapText="1"/>
    </xf>
    <xf numFmtId="0" fontId="0" fillId="8" borderId="11" xfId="1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2" fontId="0" fillId="1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2" fontId="15" fillId="6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0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2" fillId="12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11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2" fontId="6" fillId="12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6" fillId="1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13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11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2" fontId="15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center" vertical="center"/>
    </xf>
    <xf numFmtId="2" fontId="15" fillId="10" borderId="0" xfId="0" applyNumberFormat="1" applyFont="1" applyFill="1" applyAlignment="1">
      <alignment horizontal="center"/>
    </xf>
    <xf numFmtId="0" fontId="9" fillId="15" borderId="1" xfId="1" applyFont="1" applyFill="1" applyBorder="1" applyAlignment="1">
      <alignment vertical="center" wrapText="1"/>
    </xf>
    <xf numFmtId="0" fontId="11" fillId="15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ill="1" applyBorder="1" applyAlignment="1">
      <alignment horizontal="center"/>
    </xf>
    <xf numFmtId="0" fontId="0" fillId="17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19" borderId="1" xfId="0" applyNumberFormat="1" applyFont="1" applyFill="1" applyBorder="1" applyAlignment="1">
      <alignment horizontal="center" vertical="center" wrapText="1"/>
    </xf>
    <xf numFmtId="0" fontId="0" fillId="19" borderId="1" xfId="0" applyFont="1" applyFill="1" applyBorder="1" applyAlignment="1">
      <alignment vertical="center" wrapText="1"/>
    </xf>
    <xf numFmtId="0" fontId="0" fillId="19" borderId="1" xfId="0" applyFont="1" applyFill="1" applyBorder="1" applyAlignment="1">
      <alignment horizontal="center" vertical="center" wrapText="1"/>
    </xf>
    <xf numFmtId="2" fontId="0" fillId="19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0" fillId="2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14" borderId="0" xfId="0" applyNumberFormat="1" applyFont="1" applyFill="1" applyAlignment="1">
      <alignment horizontal="center"/>
    </xf>
    <xf numFmtId="0" fontId="0" fillId="14" borderId="0" xfId="0" applyFont="1" applyFill="1" applyBorder="1" applyAlignment="1">
      <alignment vertical="center" wrapText="1"/>
    </xf>
    <xf numFmtId="2" fontId="7" fillId="21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0" fillId="22" borderId="1" xfId="0" applyNumberFormat="1" applyFill="1" applyBorder="1" applyAlignment="1">
      <alignment horizontal="center"/>
    </xf>
    <xf numFmtId="0" fontId="0" fillId="22" borderId="1" xfId="0" applyFont="1" applyFill="1" applyBorder="1" applyAlignment="1">
      <alignment horizontal="center" vertical="center" wrapText="1"/>
    </xf>
    <xf numFmtId="2" fontId="0" fillId="17" borderId="1" xfId="0" applyNumberFormat="1" applyFill="1" applyBorder="1" applyAlignment="1">
      <alignment horizontal="center"/>
    </xf>
    <xf numFmtId="2" fontId="15" fillId="23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 wrapText="1"/>
    </xf>
    <xf numFmtId="0" fontId="0" fillId="24" borderId="14" xfId="1" applyFont="1" applyFill="1" applyBorder="1" applyAlignment="1">
      <alignment vertical="center" wrapText="1"/>
    </xf>
    <xf numFmtId="2" fontId="0" fillId="14" borderId="0" xfId="0" applyNumberFormat="1" applyFill="1" applyAlignment="1">
      <alignment horizontal="center"/>
    </xf>
    <xf numFmtId="2" fontId="6" fillId="17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vertical="center" wrapText="1"/>
    </xf>
    <xf numFmtId="2" fontId="0" fillId="25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9" fillId="25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vertical="center" wrapText="1"/>
    </xf>
    <xf numFmtId="0" fontId="12" fillId="26" borderId="1" xfId="0" applyFont="1" applyFill="1" applyBorder="1" applyAlignment="1">
      <alignment horizontal="center" vertical="center"/>
    </xf>
    <xf numFmtId="2" fontId="9" fillId="26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 wrapText="1"/>
    </xf>
    <xf numFmtId="0" fontId="0" fillId="26" borderId="1" xfId="0" applyFont="1" applyFill="1" applyBorder="1" applyAlignment="1">
      <alignment vertical="center" wrapText="1"/>
    </xf>
    <xf numFmtId="2" fontId="0" fillId="26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2" fontId="7" fillId="1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2" fontId="21" fillId="11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2" fontId="21" fillId="8" borderId="1" xfId="0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2" fontId="19" fillId="10" borderId="1" xfId="0" applyNumberFormat="1" applyFont="1" applyFill="1" applyBorder="1" applyAlignment="1">
      <alignment horizontal="center" vertical="center"/>
    </xf>
    <xf numFmtId="0" fontId="19" fillId="0" borderId="3" xfId="0" applyFont="1" applyBorder="1"/>
    <xf numFmtId="0" fontId="19" fillId="2" borderId="1" xfId="0" applyFont="1" applyFill="1" applyBorder="1"/>
    <xf numFmtId="2" fontId="19" fillId="2" borderId="0" xfId="0" applyNumberFormat="1" applyFont="1" applyFill="1" applyAlignment="1">
      <alignment horizontal="center" vertical="center"/>
    </xf>
    <xf numFmtId="0" fontId="0" fillId="0" borderId="0" xfId="0" applyFill="1"/>
    <xf numFmtId="2" fontId="7" fillId="19" borderId="1" xfId="0" applyNumberFormat="1" applyFont="1" applyFill="1" applyBorder="1" applyAlignment="1">
      <alignment horizontal="center" vertical="center" wrapText="1"/>
    </xf>
    <xf numFmtId="2" fontId="6" fillId="27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vertical="center" wrapText="1"/>
    </xf>
    <xf numFmtId="2" fontId="15" fillId="17" borderId="1" xfId="0" applyNumberFormat="1" applyFont="1" applyFill="1" applyBorder="1" applyAlignment="1">
      <alignment horizontal="center" vertical="center"/>
    </xf>
    <xf numFmtId="2" fontId="0" fillId="19" borderId="1" xfId="0" applyNumberForma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4" borderId="1" xfId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vertical="center" wrapText="1"/>
    </xf>
    <xf numFmtId="2" fontId="22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2" fontId="23" fillId="17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4" borderId="1" xfId="1" applyFont="1" applyFill="1" applyBorder="1" applyAlignment="1">
      <alignment horizontal="left" vertical="center" wrapText="1"/>
    </xf>
    <xf numFmtId="0" fontId="22" fillId="6" borderId="1" xfId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horizontal="left" vertical="center" wrapText="1"/>
    </xf>
    <xf numFmtId="2" fontId="22" fillId="6" borderId="1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1" xfId="0" applyFont="1" applyFill="1" applyBorder="1"/>
    <xf numFmtId="0" fontId="22" fillId="0" borderId="1" xfId="0" applyFont="1" applyBorder="1"/>
    <xf numFmtId="0" fontId="23" fillId="0" borderId="1" xfId="0" applyFont="1" applyBorder="1" applyAlignment="1">
      <alignment horizontal="right"/>
    </xf>
    <xf numFmtId="2" fontId="23" fillId="0" borderId="1" xfId="0" applyNumberFormat="1" applyFont="1" applyBorder="1" applyAlignment="1">
      <alignment horizontal="center"/>
    </xf>
    <xf numFmtId="2" fontId="26" fillId="17" borderId="1" xfId="0" applyNumberFormat="1" applyFont="1" applyFill="1" applyBorder="1" applyAlignment="1">
      <alignment horizontal="center"/>
    </xf>
    <xf numFmtId="2" fontId="23" fillId="4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2" fillId="14" borderId="0" xfId="0" applyFont="1" applyFill="1" applyAlignment="1">
      <alignment vertical="center" wrapText="1"/>
    </xf>
    <xf numFmtId="2" fontId="23" fillId="14" borderId="0" xfId="0" applyNumberFormat="1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center" wrapText="1"/>
    </xf>
    <xf numFmtId="2" fontId="23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4" borderId="1" xfId="0" applyFont="1" applyFill="1" applyBorder="1" applyAlignment="1">
      <alignment vertical="center" wrapText="1"/>
    </xf>
    <xf numFmtId="2" fontId="22" fillId="19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 wrapText="1"/>
    </xf>
    <xf numFmtId="0" fontId="22" fillId="27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wrapText="1"/>
    </xf>
    <xf numFmtId="2" fontId="22" fillId="0" borderId="0" xfId="0" applyNumberFormat="1" applyFont="1" applyAlignment="1">
      <alignment horizontal="center" vertical="center"/>
    </xf>
    <xf numFmtId="2" fontId="25" fillId="2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2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5" fillId="0" borderId="0" xfId="0" applyNumberFormat="1" applyFont="1" applyFill="1" applyAlignment="1">
      <alignment horizontal="center" vertical="center" wrapText="1"/>
    </xf>
    <xf numFmtId="2" fontId="0" fillId="17" borderId="0" xfId="0" applyNumberFormat="1" applyFill="1" applyAlignment="1">
      <alignment horizontal="center" vertical="center"/>
    </xf>
    <xf numFmtId="2" fontId="0" fillId="22" borderId="0" xfId="0" applyNumberFormat="1" applyFill="1" applyAlignment="1">
      <alignment horizontal="center" vertical="center"/>
    </xf>
    <xf numFmtId="2" fontId="0" fillId="22" borderId="8" xfId="0" applyNumberFormat="1" applyFill="1" applyBorder="1" applyAlignment="1">
      <alignment horizontal="center" vertical="center"/>
    </xf>
    <xf numFmtId="2" fontId="15" fillId="22" borderId="0" xfId="0" applyNumberFormat="1" applyFont="1" applyFill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15" fillId="0" borderId="0" xfId="0" applyFont="1" applyBorder="1"/>
    <xf numFmtId="0" fontId="15" fillId="0" borderId="14" xfId="0" applyFont="1" applyBorder="1" applyAlignment="1">
      <alignment horizontal="right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2" fontId="12" fillId="10" borderId="0" xfId="0" applyNumberFormat="1" applyFont="1" applyFill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/>
    </xf>
    <xf numFmtId="0" fontId="0" fillId="25" borderId="1" xfId="0" applyFont="1" applyFill="1" applyBorder="1" applyAlignment="1">
      <alignment horizontal="center" vertical="center"/>
    </xf>
    <xf numFmtId="0" fontId="0" fillId="27" borderId="1" xfId="0" applyFont="1" applyFill="1" applyBorder="1" applyAlignment="1">
      <alignment horizontal="center" vertical="center"/>
    </xf>
    <xf numFmtId="2" fontId="0" fillId="19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9" fillId="19" borderId="1" xfId="0" applyNumberFormat="1" applyFont="1" applyFill="1" applyBorder="1" applyAlignment="1">
      <alignment horizontal="center" vertical="center"/>
    </xf>
    <xf numFmtId="2" fontId="9" fillId="19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0" fillId="28" borderId="1" xfId="1" applyFont="1" applyFill="1" applyBorder="1" applyAlignment="1">
      <alignment horizontal="left" vertical="center" wrapText="1"/>
    </xf>
    <xf numFmtId="2" fontId="0" fillId="28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9" fillId="19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19" borderId="1" xfId="0" applyNumberForma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7" fillId="4" borderId="1" xfId="0" applyNumberFormat="1" applyFont="1" applyFill="1" applyBorder="1" applyAlignment="1">
      <alignment horizontal="center" vertical="center"/>
    </xf>
    <xf numFmtId="0" fontId="0" fillId="19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7" fillId="19" borderId="0" xfId="0" applyFont="1" applyFill="1" applyAlignment="1">
      <alignment horizontal="center"/>
    </xf>
    <xf numFmtId="2" fontId="0" fillId="19" borderId="0" xfId="0" applyNumberFormat="1" applyFont="1" applyFill="1"/>
    <xf numFmtId="2" fontId="15" fillId="19" borderId="1" xfId="0" applyNumberFormat="1" applyFont="1" applyFill="1" applyBorder="1" applyAlignment="1">
      <alignment horizontal="center" vertical="center"/>
    </xf>
    <xf numFmtId="2" fontId="15" fillId="19" borderId="0" xfId="0" applyNumberFormat="1" applyFont="1" applyFill="1"/>
    <xf numFmtId="2" fontId="12" fillId="19" borderId="1" xfId="0" applyNumberFormat="1" applyFont="1" applyFill="1" applyBorder="1" applyAlignment="1">
      <alignment horizontal="center" vertical="center"/>
    </xf>
    <xf numFmtId="2" fontId="12" fillId="19" borderId="0" xfId="0" applyNumberFormat="1" applyFont="1" applyFill="1"/>
    <xf numFmtId="2" fontId="12" fillId="19" borderId="1" xfId="0" applyNumberFormat="1" applyFont="1" applyFill="1" applyBorder="1" applyAlignment="1">
      <alignment horizontal="center" vertical="center" wrapText="1"/>
    </xf>
    <xf numFmtId="2" fontId="12" fillId="19" borderId="0" xfId="0" applyNumberFormat="1" applyFont="1" applyFill="1" applyAlignment="1">
      <alignment vertical="center" wrapText="1"/>
    </xf>
    <xf numFmtId="2" fontId="6" fillId="19" borderId="1" xfId="0" applyNumberFormat="1" applyFont="1" applyFill="1" applyBorder="1" applyAlignment="1">
      <alignment horizontal="center" vertical="center" wrapText="1"/>
    </xf>
    <xf numFmtId="2" fontId="6" fillId="19" borderId="0" xfId="0" applyNumberFormat="1" applyFont="1" applyFill="1" applyAlignment="1">
      <alignment vertical="center" wrapText="1"/>
    </xf>
    <xf numFmtId="2" fontId="9" fillId="19" borderId="0" xfId="0" applyNumberFormat="1" applyFont="1" applyFill="1"/>
    <xf numFmtId="0" fontId="0" fillId="19" borderId="1" xfId="0" applyFont="1" applyFill="1" applyBorder="1" applyAlignment="1">
      <alignment horizontal="center" vertical="center"/>
    </xf>
    <xf numFmtId="0" fontId="0" fillId="19" borderId="0" xfId="0" applyFont="1" applyFill="1"/>
    <xf numFmtId="2" fontId="0" fillId="19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1" applyFont="1" applyFill="1" applyBorder="1" applyAlignment="1">
      <alignment horizontal="left" vertical="center" wrapText="1"/>
    </xf>
    <xf numFmtId="2" fontId="0" fillId="8" borderId="1" xfId="0" applyNumberForma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5" fillId="4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3" fillId="6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2" fontId="7" fillId="19" borderId="1" xfId="0" applyNumberFormat="1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42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0B0F0"/>
      <rgbColor rgb="FF99CC00"/>
      <rgbColor rgb="FFFFCC00"/>
      <rgbColor rgb="FFFFC000"/>
      <rgbColor rgb="FFFF6600"/>
      <rgbColor rgb="FF666699"/>
      <rgbColor rgb="FF92D050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E109"/>
  <sheetViews>
    <sheetView topLeftCell="A13" zoomScaleNormal="100" workbookViewId="0">
      <selection activeCell="B51" sqref="B51"/>
    </sheetView>
  </sheetViews>
  <sheetFormatPr defaultColWidth="9.140625" defaultRowHeight="15"/>
  <cols>
    <col min="1" max="1" width="8.28515625" style="1" customWidth="1"/>
    <col min="2" max="2" width="26.85546875" style="2" customWidth="1"/>
    <col min="3" max="3" width="13" style="1" customWidth="1"/>
    <col min="4" max="4" width="22.140625" style="2" customWidth="1"/>
    <col min="5" max="5" width="11.5703125" style="1" customWidth="1"/>
    <col min="6" max="6" width="12.140625" style="1" customWidth="1"/>
    <col min="7" max="7" width="9.42578125" style="1" customWidth="1"/>
    <col min="8" max="8" width="10.7109375" style="1" customWidth="1"/>
    <col min="9" max="9" width="10.5703125" style="3" customWidth="1"/>
    <col min="10" max="11" width="11.140625" style="1" customWidth="1"/>
    <col min="12" max="12" width="9.140625" style="2"/>
    <col min="13" max="13" width="5" style="2" customWidth="1"/>
    <col min="14" max="14" width="10.28515625" style="3" customWidth="1"/>
    <col min="15" max="15" width="10.42578125" style="3" customWidth="1"/>
    <col min="16" max="1019" width="9.140625" style="2"/>
  </cols>
  <sheetData>
    <row r="1" spans="1:1019">
      <c r="A1" s="2"/>
      <c r="B1" s="4" t="s">
        <v>0</v>
      </c>
    </row>
    <row r="2" spans="1:1019" ht="30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9" t="s">
        <v>9</v>
      </c>
      <c r="J2" s="10" t="s">
        <v>10</v>
      </c>
      <c r="K2" s="11" t="s">
        <v>11</v>
      </c>
      <c r="N2" s="689" t="s">
        <v>826</v>
      </c>
      <c r="O2" s="689" t="s">
        <v>825</v>
      </c>
    </row>
    <row r="3" spans="1:1019" s="601" customFormat="1">
      <c r="A3" s="582"/>
      <c r="B3" s="750" t="s">
        <v>829</v>
      </c>
      <c r="C3" s="582"/>
      <c r="D3" s="583"/>
      <c r="E3" s="582"/>
      <c r="F3" s="582"/>
      <c r="G3" s="746"/>
      <c r="H3" s="582"/>
      <c r="I3" s="748"/>
      <c r="J3" s="748"/>
      <c r="K3" s="748"/>
      <c r="L3" s="745"/>
      <c r="M3" s="745"/>
      <c r="N3" s="749"/>
      <c r="O3" s="749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45"/>
      <c r="BL3" s="745"/>
      <c r="BM3" s="745"/>
      <c r="BN3" s="745"/>
      <c r="BO3" s="745"/>
      <c r="BP3" s="745"/>
      <c r="BQ3" s="745"/>
      <c r="BR3" s="745"/>
      <c r="BS3" s="745"/>
      <c r="BT3" s="745"/>
      <c r="BU3" s="745"/>
      <c r="BV3" s="745"/>
      <c r="BW3" s="745"/>
      <c r="BX3" s="745"/>
      <c r="BY3" s="745"/>
      <c r="BZ3" s="745"/>
      <c r="CA3" s="745"/>
      <c r="CB3" s="745"/>
      <c r="CC3" s="745"/>
      <c r="CD3" s="745"/>
      <c r="CE3" s="745"/>
      <c r="CF3" s="745"/>
      <c r="CG3" s="745"/>
      <c r="CH3" s="745"/>
      <c r="CI3" s="745"/>
      <c r="CJ3" s="745"/>
      <c r="CK3" s="745"/>
      <c r="CL3" s="745"/>
      <c r="CM3" s="745"/>
      <c r="CN3" s="745"/>
      <c r="CO3" s="745"/>
      <c r="CP3" s="745"/>
      <c r="CQ3" s="745"/>
      <c r="CR3" s="745"/>
      <c r="CS3" s="745"/>
      <c r="CT3" s="745"/>
      <c r="CU3" s="745"/>
      <c r="CV3" s="745"/>
      <c r="CW3" s="745"/>
      <c r="CX3" s="745"/>
      <c r="CY3" s="745"/>
      <c r="CZ3" s="745"/>
      <c r="DA3" s="745"/>
      <c r="DB3" s="745"/>
      <c r="DC3" s="745"/>
      <c r="DD3" s="745"/>
      <c r="DE3" s="745"/>
      <c r="DF3" s="745"/>
      <c r="DG3" s="745"/>
      <c r="DH3" s="745"/>
      <c r="DI3" s="745"/>
      <c r="DJ3" s="745"/>
      <c r="DK3" s="745"/>
      <c r="DL3" s="745"/>
      <c r="DM3" s="745"/>
      <c r="DN3" s="745"/>
      <c r="DO3" s="745"/>
      <c r="DP3" s="745"/>
      <c r="DQ3" s="745"/>
      <c r="DR3" s="745"/>
      <c r="DS3" s="745"/>
      <c r="DT3" s="745"/>
      <c r="DU3" s="745"/>
      <c r="DV3" s="745"/>
      <c r="DW3" s="745"/>
      <c r="DX3" s="745"/>
      <c r="DY3" s="745"/>
      <c r="DZ3" s="745"/>
      <c r="EA3" s="745"/>
      <c r="EB3" s="745"/>
      <c r="EC3" s="745"/>
      <c r="ED3" s="745"/>
      <c r="EE3" s="745"/>
      <c r="EF3" s="745"/>
      <c r="EG3" s="745"/>
      <c r="EH3" s="745"/>
      <c r="EI3" s="745"/>
      <c r="EJ3" s="745"/>
      <c r="EK3" s="745"/>
      <c r="EL3" s="745"/>
      <c r="EM3" s="745"/>
      <c r="EN3" s="745"/>
      <c r="EO3" s="745"/>
      <c r="EP3" s="745"/>
      <c r="EQ3" s="745"/>
      <c r="ER3" s="745"/>
      <c r="ES3" s="745"/>
      <c r="ET3" s="745"/>
      <c r="EU3" s="745"/>
      <c r="EV3" s="745"/>
      <c r="EW3" s="745"/>
      <c r="EX3" s="745"/>
      <c r="EY3" s="745"/>
      <c r="EZ3" s="745"/>
      <c r="FA3" s="745"/>
      <c r="FB3" s="745"/>
      <c r="FC3" s="745"/>
      <c r="FD3" s="745"/>
      <c r="FE3" s="745"/>
      <c r="FF3" s="745"/>
      <c r="FG3" s="745"/>
      <c r="FH3" s="745"/>
      <c r="FI3" s="745"/>
      <c r="FJ3" s="745"/>
      <c r="FK3" s="745"/>
      <c r="FL3" s="745"/>
      <c r="FM3" s="745"/>
      <c r="FN3" s="745"/>
      <c r="FO3" s="745"/>
      <c r="FP3" s="745"/>
      <c r="FQ3" s="745"/>
      <c r="FR3" s="745"/>
      <c r="FS3" s="745"/>
      <c r="FT3" s="745"/>
      <c r="FU3" s="745"/>
      <c r="FV3" s="745"/>
      <c r="FW3" s="745"/>
      <c r="FX3" s="745"/>
      <c r="FY3" s="745"/>
      <c r="FZ3" s="745"/>
      <c r="GA3" s="745"/>
      <c r="GB3" s="745"/>
      <c r="GC3" s="745"/>
      <c r="GD3" s="745"/>
      <c r="GE3" s="745"/>
      <c r="GF3" s="745"/>
      <c r="GG3" s="745"/>
      <c r="GH3" s="745"/>
      <c r="GI3" s="745"/>
      <c r="GJ3" s="745"/>
      <c r="GK3" s="745"/>
      <c r="GL3" s="745"/>
      <c r="GM3" s="745"/>
      <c r="GN3" s="745"/>
      <c r="GO3" s="745"/>
      <c r="GP3" s="745"/>
      <c r="GQ3" s="745"/>
      <c r="GR3" s="745"/>
      <c r="GS3" s="745"/>
      <c r="GT3" s="745"/>
      <c r="GU3" s="745"/>
      <c r="GV3" s="745"/>
      <c r="GW3" s="745"/>
      <c r="GX3" s="745"/>
      <c r="GY3" s="745"/>
      <c r="GZ3" s="745"/>
      <c r="HA3" s="745"/>
      <c r="HB3" s="745"/>
      <c r="HC3" s="745"/>
      <c r="HD3" s="745"/>
      <c r="HE3" s="745"/>
      <c r="HF3" s="745"/>
      <c r="HG3" s="745"/>
      <c r="HH3" s="745"/>
      <c r="HI3" s="745"/>
      <c r="HJ3" s="745"/>
      <c r="HK3" s="745"/>
      <c r="HL3" s="745"/>
      <c r="HM3" s="745"/>
      <c r="HN3" s="745"/>
      <c r="HO3" s="745"/>
      <c r="HP3" s="745"/>
      <c r="HQ3" s="745"/>
      <c r="HR3" s="745"/>
      <c r="HS3" s="745"/>
      <c r="HT3" s="745"/>
      <c r="HU3" s="745"/>
      <c r="HV3" s="745"/>
      <c r="HW3" s="745"/>
      <c r="HX3" s="745"/>
      <c r="HY3" s="745"/>
      <c r="HZ3" s="745"/>
      <c r="IA3" s="745"/>
      <c r="IB3" s="745"/>
      <c r="IC3" s="745"/>
      <c r="ID3" s="745"/>
      <c r="IE3" s="745"/>
      <c r="IF3" s="745"/>
      <c r="IG3" s="745"/>
      <c r="IH3" s="745"/>
      <c r="II3" s="745"/>
      <c r="IJ3" s="745"/>
      <c r="IK3" s="745"/>
      <c r="IL3" s="745"/>
      <c r="IM3" s="745"/>
      <c r="IN3" s="745"/>
      <c r="IO3" s="745"/>
      <c r="IP3" s="745"/>
      <c r="IQ3" s="745"/>
      <c r="IR3" s="745"/>
      <c r="IS3" s="745"/>
      <c r="IT3" s="745"/>
      <c r="IU3" s="745"/>
      <c r="IV3" s="745"/>
      <c r="IW3" s="745"/>
      <c r="IX3" s="745"/>
      <c r="IY3" s="745"/>
      <c r="IZ3" s="745"/>
      <c r="JA3" s="745"/>
      <c r="JB3" s="745"/>
      <c r="JC3" s="745"/>
      <c r="JD3" s="745"/>
      <c r="JE3" s="745"/>
      <c r="JF3" s="745"/>
      <c r="JG3" s="745"/>
      <c r="JH3" s="745"/>
      <c r="JI3" s="745"/>
      <c r="JJ3" s="745"/>
      <c r="JK3" s="745"/>
      <c r="JL3" s="745"/>
      <c r="JM3" s="745"/>
      <c r="JN3" s="745"/>
      <c r="JO3" s="745"/>
      <c r="JP3" s="745"/>
      <c r="JQ3" s="745"/>
      <c r="JR3" s="745"/>
      <c r="JS3" s="745"/>
      <c r="JT3" s="745"/>
      <c r="JU3" s="745"/>
      <c r="JV3" s="745"/>
      <c r="JW3" s="745"/>
      <c r="JX3" s="745"/>
      <c r="JY3" s="745"/>
      <c r="JZ3" s="745"/>
      <c r="KA3" s="745"/>
      <c r="KB3" s="745"/>
      <c r="KC3" s="745"/>
      <c r="KD3" s="745"/>
      <c r="KE3" s="745"/>
      <c r="KF3" s="745"/>
      <c r="KG3" s="745"/>
      <c r="KH3" s="745"/>
      <c r="KI3" s="745"/>
      <c r="KJ3" s="745"/>
      <c r="KK3" s="745"/>
      <c r="KL3" s="745"/>
      <c r="KM3" s="745"/>
      <c r="KN3" s="745"/>
      <c r="KO3" s="745"/>
      <c r="KP3" s="745"/>
      <c r="KQ3" s="745"/>
      <c r="KR3" s="745"/>
      <c r="KS3" s="745"/>
      <c r="KT3" s="745"/>
      <c r="KU3" s="745"/>
      <c r="KV3" s="745"/>
      <c r="KW3" s="745"/>
      <c r="KX3" s="745"/>
      <c r="KY3" s="745"/>
      <c r="KZ3" s="745"/>
      <c r="LA3" s="745"/>
      <c r="LB3" s="745"/>
      <c r="LC3" s="745"/>
      <c r="LD3" s="745"/>
      <c r="LE3" s="745"/>
      <c r="LF3" s="745"/>
      <c r="LG3" s="745"/>
      <c r="LH3" s="745"/>
      <c r="LI3" s="745"/>
      <c r="LJ3" s="745"/>
      <c r="LK3" s="745"/>
      <c r="LL3" s="745"/>
      <c r="LM3" s="745"/>
      <c r="LN3" s="745"/>
      <c r="LO3" s="745"/>
      <c r="LP3" s="745"/>
      <c r="LQ3" s="745"/>
      <c r="LR3" s="745"/>
      <c r="LS3" s="745"/>
      <c r="LT3" s="745"/>
      <c r="LU3" s="745"/>
      <c r="LV3" s="745"/>
      <c r="LW3" s="745"/>
      <c r="LX3" s="745"/>
      <c r="LY3" s="745"/>
      <c r="LZ3" s="745"/>
      <c r="MA3" s="745"/>
      <c r="MB3" s="745"/>
      <c r="MC3" s="745"/>
      <c r="MD3" s="745"/>
      <c r="ME3" s="745"/>
      <c r="MF3" s="745"/>
      <c r="MG3" s="745"/>
      <c r="MH3" s="745"/>
      <c r="MI3" s="745"/>
      <c r="MJ3" s="745"/>
      <c r="MK3" s="745"/>
      <c r="ML3" s="745"/>
      <c r="MM3" s="745"/>
      <c r="MN3" s="745"/>
      <c r="MO3" s="745"/>
      <c r="MP3" s="745"/>
      <c r="MQ3" s="745"/>
      <c r="MR3" s="745"/>
      <c r="MS3" s="745"/>
      <c r="MT3" s="745"/>
      <c r="MU3" s="745"/>
      <c r="MV3" s="745"/>
      <c r="MW3" s="745"/>
      <c r="MX3" s="745"/>
      <c r="MY3" s="745"/>
      <c r="MZ3" s="745"/>
      <c r="NA3" s="745"/>
      <c r="NB3" s="745"/>
      <c r="NC3" s="745"/>
      <c r="ND3" s="745"/>
      <c r="NE3" s="745"/>
      <c r="NF3" s="745"/>
      <c r="NG3" s="745"/>
      <c r="NH3" s="745"/>
      <c r="NI3" s="745"/>
      <c r="NJ3" s="745"/>
      <c r="NK3" s="745"/>
      <c r="NL3" s="745"/>
      <c r="NM3" s="745"/>
      <c r="NN3" s="745"/>
      <c r="NO3" s="745"/>
      <c r="NP3" s="745"/>
      <c r="NQ3" s="745"/>
      <c r="NR3" s="745"/>
      <c r="NS3" s="745"/>
      <c r="NT3" s="745"/>
      <c r="NU3" s="745"/>
      <c r="NV3" s="745"/>
      <c r="NW3" s="745"/>
      <c r="NX3" s="745"/>
      <c r="NY3" s="745"/>
      <c r="NZ3" s="745"/>
      <c r="OA3" s="745"/>
      <c r="OB3" s="745"/>
      <c r="OC3" s="745"/>
      <c r="OD3" s="745"/>
      <c r="OE3" s="745"/>
      <c r="OF3" s="745"/>
      <c r="OG3" s="745"/>
      <c r="OH3" s="745"/>
      <c r="OI3" s="745"/>
      <c r="OJ3" s="745"/>
      <c r="OK3" s="745"/>
      <c r="OL3" s="745"/>
      <c r="OM3" s="745"/>
      <c r="ON3" s="745"/>
      <c r="OO3" s="745"/>
      <c r="OP3" s="745"/>
      <c r="OQ3" s="745"/>
      <c r="OR3" s="745"/>
      <c r="OS3" s="745"/>
      <c r="OT3" s="745"/>
      <c r="OU3" s="745"/>
      <c r="OV3" s="745"/>
      <c r="OW3" s="745"/>
      <c r="OX3" s="745"/>
      <c r="OY3" s="745"/>
      <c r="OZ3" s="745"/>
      <c r="PA3" s="745"/>
      <c r="PB3" s="745"/>
      <c r="PC3" s="745"/>
      <c r="PD3" s="745"/>
      <c r="PE3" s="745"/>
      <c r="PF3" s="745"/>
      <c r="PG3" s="745"/>
      <c r="PH3" s="745"/>
      <c r="PI3" s="745"/>
      <c r="PJ3" s="745"/>
      <c r="PK3" s="745"/>
      <c r="PL3" s="745"/>
      <c r="PM3" s="745"/>
      <c r="PN3" s="745"/>
      <c r="PO3" s="745"/>
      <c r="PP3" s="745"/>
      <c r="PQ3" s="745"/>
      <c r="PR3" s="745"/>
      <c r="PS3" s="745"/>
      <c r="PT3" s="745"/>
      <c r="PU3" s="745"/>
      <c r="PV3" s="745"/>
      <c r="PW3" s="745"/>
      <c r="PX3" s="745"/>
      <c r="PY3" s="745"/>
      <c r="PZ3" s="745"/>
      <c r="QA3" s="745"/>
      <c r="QB3" s="745"/>
      <c r="QC3" s="745"/>
      <c r="QD3" s="745"/>
      <c r="QE3" s="745"/>
      <c r="QF3" s="745"/>
      <c r="QG3" s="745"/>
      <c r="QH3" s="745"/>
      <c r="QI3" s="745"/>
      <c r="QJ3" s="745"/>
      <c r="QK3" s="745"/>
      <c r="QL3" s="745"/>
      <c r="QM3" s="745"/>
      <c r="QN3" s="745"/>
      <c r="QO3" s="745"/>
      <c r="QP3" s="745"/>
      <c r="QQ3" s="745"/>
      <c r="QR3" s="745"/>
      <c r="QS3" s="745"/>
      <c r="QT3" s="745"/>
      <c r="QU3" s="745"/>
      <c r="QV3" s="745"/>
      <c r="QW3" s="745"/>
      <c r="QX3" s="745"/>
      <c r="QY3" s="745"/>
      <c r="QZ3" s="745"/>
      <c r="RA3" s="745"/>
      <c r="RB3" s="745"/>
      <c r="RC3" s="745"/>
      <c r="RD3" s="745"/>
      <c r="RE3" s="745"/>
      <c r="RF3" s="745"/>
      <c r="RG3" s="745"/>
      <c r="RH3" s="745"/>
      <c r="RI3" s="745"/>
      <c r="RJ3" s="745"/>
      <c r="RK3" s="745"/>
      <c r="RL3" s="745"/>
      <c r="RM3" s="745"/>
      <c r="RN3" s="745"/>
      <c r="RO3" s="745"/>
      <c r="RP3" s="745"/>
      <c r="RQ3" s="745"/>
      <c r="RR3" s="745"/>
      <c r="RS3" s="745"/>
      <c r="RT3" s="745"/>
      <c r="RU3" s="745"/>
      <c r="RV3" s="745"/>
      <c r="RW3" s="745"/>
      <c r="RX3" s="745"/>
      <c r="RY3" s="745"/>
      <c r="RZ3" s="745"/>
      <c r="SA3" s="745"/>
      <c r="SB3" s="745"/>
      <c r="SC3" s="745"/>
      <c r="SD3" s="745"/>
      <c r="SE3" s="745"/>
      <c r="SF3" s="745"/>
      <c r="SG3" s="745"/>
      <c r="SH3" s="745"/>
      <c r="SI3" s="745"/>
      <c r="SJ3" s="745"/>
      <c r="SK3" s="745"/>
      <c r="SL3" s="745"/>
      <c r="SM3" s="745"/>
      <c r="SN3" s="745"/>
      <c r="SO3" s="745"/>
      <c r="SP3" s="745"/>
      <c r="SQ3" s="745"/>
      <c r="SR3" s="745"/>
      <c r="SS3" s="745"/>
      <c r="ST3" s="745"/>
      <c r="SU3" s="745"/>
      <c r="SV3" s="745"/>
      <c r="SW3" s="745"/>
      <c r="SX3" s="745"/>
      <c r="SY3" s="745"/>
      <c r="SZ3" s="745"/>
      <c r="TA3" s="745"/>
      <c r="TB3" s="745"/>
      <c r="TC3" s="745"/>
      <c r="TD3" s="745"/>
      <c r="TE3" s="745"/>
      <c r="TF3" s="745"/>
      <c r="TG3" s="745"/>
      <c r="TH3" s="745"/>
      <c r="TI3" s="745"/>
      <c r="TJ3" s="745"/>
      <c r="TK3" s="745"/>
      <c r="TL3" s="745"/>
      <c r="TM3" s="745"/>
      <c r="TN3" s="745"/>
      <c r="TO3" s="745"/>
      <c r="TP3" s="745"/>
      <c r="TQ3" s="745"/>
      <c r="TR3" s="745"/>
      <c r="TS3" s="745"/>
      <c r="TT3" s="745"/>
      <c r="TU3" s="745"/>
      <c r="TV3" s="745"/>
      <c r="TW3" s="745"/>
      <c r="TX3" s="745"/>
      <c r="TY3" s="745"/>
      <c r="TZ3" s="745"/>
      <c r="UA3" s="745"/>
      <c r="UB3" s="745"/>
      <c r="UC3" s="745"/>
      <c r="UD3" s="745"/>
      <c r="UE3" s="745"/>
      <c r="UF3" s="745"/>
      <c r="UG3" s="745"/>
      <c r="UH3" s="745"/>
      <c r="UI3" s="745"/>
      <c r="UJ3" s="745"/>
      <c r="UK3" s="745"/>
      <c r="UL3" s="745"/>
      <c r="UM3" s="745"/>
      <c r="UN3" s="745"/>
      <c r="UO3" s="745"/>
      <c r="UP3" s="745"/>
      <c r="UQ3" s="745"/>
      <c r="UR3" s="745"/>
      <c r="US3" s="745"/>
      <c r="UT3" s="745"/>
      <c r="UU3" s="745"/>
      <c r="UV3" s="745"/>
      <c r="UW3" s="745"/>
      <c r="UX3" s="745"/>
      <c r="UY3" s="745"/>
      <c r="UZ3" s="745"/>
      <c r="VA3" s="745"/>
      <c r="VB3" s="745"/>
      <c r="VC3" s="745"/>
      <c r="VD3" s="745"/>
      <c r="VE3" s="745"/>
      <c r="VF3" s="745"/>
      <c r="VG3" s="745"/>
      <c r="VH3" s="745"/>
      <c r="VI3" s="745"/>
      <c r="VJ3" s="745"/>
      <c r="VK3" s="745"/>
      <c r="VL3" s="745"/>
      <c r="VM3" s="745"/>
      <c r="VN3" s="745"/>
      <c r="VO3" s="745"/>
      <c r="VP3" s="745"/>
      <c r="VQ3" s="745"/>
      <c r="VR3" s="745"/>
      <c r="VS3" s="745"/>
      <c r="VT3" s="745"/>
      <c r="VU3" s="745"/>
      <c r="VV3" s="745"/>
      <c r="VW3" s="745"/>
      <c r="VX3" s="745"/>
      <c r="VY3" s="745"/>
      <c r="VZ3" s="745"/>
      <c r="WA3" s="745"/>
      <c r="WB3" s="745"/>
      <c r="WC3" s="745"/>
      <c r="WD3" s="745"/>
      <c r="WE3" s="745"/>
      <c r="WF3" s="745"/>
      <c r="WG3" s="745"/>
      <c r="WH3" s="745"/>
      <c r="WI3" s="745"/>
      <c r="WJ3" s="745"/>
      <c r="WK3" s="745"/>
      <c r="WL3" s="745"/>
      <c r="WM3" s="745"/>
      <c r="WN3" s="745"/>
      <c r="WO3" s="745"/>
      <c r="WP3" s="745"/>
      <c r="WQ3" s="745"/>
      <c r="WR3" s="745"/>
      <c r="WS3" s="745"/>
      <c r="WT3" s="745"/>
      <c r="WU3" s="745"/>
      <c r="WV3" s="745"/>
      <c r="WW3" s="745"/>
      <c r="WX3" s="745"/>
      <c r="WY3" s="745"/>
      <c r="WZ3" s="745"/>
      <c r="XA3" s="745"/>
      <c r="XB3" s="745"/>
      <c r="XC3" s="745"/>
      <c r="XD3" s="745"/>
      <c r="XE3" s="745"/>
      <c r="XF3" s="745"/>
      <c r="XG3" s="745"/>
      <c r="XH3" s="745"/>
      <c r="XI3" s="745"/>
      <c r="XJ3" s="745"/>
      <c r="XK3" s="745"/>
      <c r="XL3" s="745"/>
      <c r="XM3" s="745"/>
      <c r="XN3" s="745"/>
      <c r="XO3" s="745"/>
      <c r="XP3" s="745"/>
      <c r="XQ3" s="745"/>
      <c r="XR3" s="745"/>
      <c r="XS3" s="745"/>
      <c r="XT3" s="745"/>
      <c r="XU3" s="745"/>
      <c r="XV3" s="745"/>
      <c r="XW3" s="745"/>
      <c r="XX3" s="745"/>
      <c r="XY3" s="745"/>
      <c r="XZ3" s="745"/>
      <c r="YA3" s="745"/>
      <c r="YB3" s="745"/>
      <c r="YC3" s="745"/>
      <c r="YD3" s="745"/>
      <c r="YE3" s="745"/>
      <c r="YF3" s="745"/>
      <c r="YG3" s="745"/>
      <c r="YH3" s="745"/>
      <c r="YI3" s="745"/>
      <c r="YJ3" s="745"/>
      <c r="YK3" s="745"/>
      <c r="YL3" s="745"/>
      <c r="YM3" s="745"/>
      <c r="YN3" s="745"/>
      <c r="YO3" s="745"/>
      <c r="YP3" s="745"/>
      <c r="YQ3" s="745"/>
      <c r="YR3" s="745"/>
      <c r="YS3" s="745"/>
      <c r="YT3" s="745"/>
      <c r="YU3" s="745"/>
      <c r="YV3" s="745"/>
      <c r="YW3" s="745"/>
      <c r="YX3" s="745"/>
      <c r="YY3" s="745"/>
      <c r="YZ3" s="745"/>
      <c r="ZA3" s="745"/>
      <c r="ZB3" s="745"/>
      <c r="ZC3" s="745"/>
      <c r="ZD3" s="745"/>
      <c r="ZE3" s="745"/>
      <c r="ZF3" s="745"/>
      <c r="ZG3" s="745"/>
      <c r="ZH3" s="745"/>
      <c r="ZI3" s="745"/>
      <c r="ZJ3" s="745"/>
      <c r="ZK3" s="745"/>
      <c r="ZL3" s="745"/>
      <c r="ZM3" s="745"/>
      <c r="ZN3" s="745"/>
      <c r="ZO3" s="745"/>
      <c r="ZP3" s="745"/>
      <c r="ZQ3" s="745"/>
      <c r="ZR3" s="745"/>
      <c r="ZS3" s="745"/>
      <c r="ZT3" s="745"/>
      <c r="ZU3" s="745"/>
      <c r="ZV3" s="745"/>
      <c r="ZW3" s="745"/>
      <c r="ZX3" s="745"/>
      <c r="ZY3" s="745"/>
      <c r="ZZ3" s="745"/>
      <c r="AAA3" s="745"/>
      <c r="AAB3" s="745"/>
      <c r="AAC3" s="745"/>
      <c r="AAD3" s="745"/>
      <c r="AAE3" s="745"/>
      <c r="AAF3" s="745"/>
      <c r="AAG3" s="745"/>
      <c r="AAH3" s="745"/>
      <c r="AAI3" s="745"/>
      <c r="AAJ3" s="745"/>
      <c r="AAK3" s="745"/>
      <c r="AAL3" s="745"/>
      <c r="AAM3" s="745"/>
      <c r="AAN3" s="745"/>
      <c r="AAO3" s="745"/>
      <c r="AAP3" s="745"/>
      <c r="AAQ3" s="745"/>
      <c r="AAR3" s="745"/>
      <c r="AAS3" s="745"/>
      <c r="AAT3" s="745"/>
      <c r="AAU3" s="745"/>
      <c r="AAV3" s="745"/>
      <c r="AAW3" s="745"/>
      <c r="AAX3" s="745"/>
      <c r="AAY3" s="745"/>
      <c r="AAZ3" s="745"/>
      <c r="ABA3" s="745"/>
      <c r="ABB3" s="745"/>
      <c r="ABC3" s="745"/>
      <c r="ABD3" s="745"/>
      <c r="ABE3" s="745"/>
      <c r="ABF3" s="745"/>
      <c r="ABG3" s="745"/>
      <c r="ABH3" s="745"/>
      <c r="ABI3" s="745"/>
      <c r="ABJ3" s="745"/>
      <c r="ABK3" s="745"/>
      <c r="ABL3" s="745"/>
      <c r="ABM3" s="745"/>
      <c r="ABN3" s="745"/>
      <c r="ABO3" s="745"/>
      <c r="ABP3" s="745"/>
      <c r="ABQ3" s="745"/>
      <c r="ABR3" s="745"/>
      <c r="ABS3" s="745"/>
      <c r="ABT3" s="745"/>
      <c r="ABU3" s="745"/>
      <c r="ABV3" s="745"/>
      <c r="ABW3" s="745"/>
      <c r="ABX3" s="745"/>
      <c r="ABY3" s="745"/>
      <c r="ABZ3" s="745"/>
      <c r="ACA3" s="745"/>
      <c r="ACB3" s="745"/>
      <c r="ACC3" s="745"/>
      <c r="ACD3" s="745"/>
      <c r="ACE3" s="745"/>
      <c r="ACF3" s="745"/>
      <c r="ACG3" s="745"/>
      <c r="ACH3" s="745"/>
      <c r="ACI3" s="745"/>
      <c r="ACJ3" s="745"/>
      <c r="ACK3" s="745"/>
      <c r="ACL3" s="745"/>
      <c r="ACM3" s="745"/>
      <c r="ACN3" s="745"/>
      <c r="ACO3" s="745"/>
      <c r="ACP3" s="745"/>
      <c r="ACQ3" s="745"/>
      <c r="ACR3" s="745"/>
      <c r="ACS3" s="745"/>
      <c r="ACT3" s="745"/>
      <c r="ACU3" s="745"/>
      <c r="ACV3" s="745"/>
      <c r="ACW3" s="745"/>
      <c r="ACX3" s="745"/>
      <c r="ACY3" s="745"/>
      <c r="ACZ3" s="745"/>
      <c r="ADA3" s="745"/>
      <c r="ADB3" s="745"/>
      <c r="ADC3" s="745"/>
      <c r="ADD3" s="745"/>
      <c r="ADE3" s="745"/>
      <c r="ADF3" s="745"/>
      <c r="ADG3" s="745"/>
      <c r="ADH3" s="745"/>
      <c r="ADI3" s="745"/>
      <c r="ADJ3" s="745"/>
      <c r="ADK3" s="745"/>
      <c r="ADL3" s="745"/>
      <c r="ADM3" s="745"/>
      <c r="ADN3" s="745"/>
      <c r="ADO3" s="745"/>
      <c r="ADP3" s="745"/>
      <c r="ADQ3" s="745"/>
      <c r="ADR3" s="745"/>
      <c r="ADS3" s="745"/>
      <c r="ADT3" s="745"/>
      <c r="ADU3" s="745"/>
      <c r="ADV3" s="745"/>
      <c r="ADW3" s="745"/>
      <c r="ADX3" s="745"/>
      <c r="ADY3" s="745"/>
      <c r="ADZ3" s="745"/>
      <c r="AEA3" s="745"/>
      <c r="AEB3" s="745"/>
      <c r="AEC3" s="745"/>
      <c r="AED3" s="745"/>
      <c r="AEE3" s="745"/>
      <c r="AEF3" s="745"/>
      <c r="AEG3" s="745"/>
      <c r="AEH3" s="745"/>
      <c r="AEI3" s="745"/>
      <c r="AEJ3" s="745"/>
      <c r="AEK3" s="745"/>
      <c r="AEL3" s="745"/>
      <c r="AEM3" s="745"/>
      <c r="AEN3" s="745"/>
      <c r="AEO3" s="745"/>
      <c r="AEP3" s="745"/>
      <c r="AEQ3" s="745"/>
      <c r="AER3" s="745"/>
      <c r="AES3" s="745"/>
      <c r="AET3" s="745"/>
      <c r="AEU3" s="745"/>
      <c r="AEV3" s="745"/>
      <c r="AEW3" s="745"/>
      <c r="AEX3" s="745"/>
      <c r="AEY3" s="745"/>
      <c r="AEZ3" s="745"/>
      <c r="AFA3" s="745"/>
      <c r="AFB3" s="745"/>
      <c r="AFC3" s="745"/>
      <c r="AFD3" s="745"/>
      <c r="AFE3" s="745"/>
      <c r="AFF3" s="745"/>
      <c r="AFG3" s="745"/>
      <c r="AFH3" s="745"/>
      <c r="AFI3" s="745"/>
      <c r="AFJ3" s="745"/>
      <c r="AFK3" s="745"/>
      <c r="AFL3" s="745"/>
      <c r="AFM3" s="745"/>
      <c r="AFN3" s="745"/>
      <c r="AFO3" s="745"/>
      <c r="AFP3" s="745"/>
      <c r="AFQ3" s="745"/>
      <c r="AFR3" s="745"/>
      <c r="AFS3" s="745"/>
      <c r="AFT3" s="745"/>
      <c r="AFU3" s="745"/>
      <c r="AFV3" s="745"/>
      <c r="AFW3" s="745"/>
      <c r="AFX3" s="745"/>
      <c r="AFY3" s="745"/>
      <c r="AFZ3" s="745"/>
      <c r="AGA3" s="745"/>
      <c r="AGB3" s="745"/>
      <c r="AGC3" s="745"/>
      <c r="AGD3" s="745"/>
      <c r="AGE3" s="745"/>
      <c r="AGF3" s="745"/>
      <c r="AGG3" s="745"/>
      <c r="AGH3" s="745"/>
      <c r="AGI3" s="745"/>
      <c r="AGJ3" s="745"/>
      <c r="AGK3" s="745"/>
      <c r="AGL3" s="745"/>
      <c r="AGM3" s="745"/>
      <c r="AGN3" s="745"/>
      <c r="AGO3" s="745"/>
      <c r="AGP3" s="745"/>
      <c r="AGQ3" s="745"/>
      <c r="AGR3" s="745"/>
      <c r="AGS3" s="745"/>
      <c r="AGT3" s="745"/>
      <c r="AGU3" s="745"/>
      <c r="AGV3" s="745"/>
      <c r="AGW3" s="745"/>
      <c r="AGX3" s="745"/>
      <c r="AGY3" s="745"/>
      <c r="AGZ3" s="745"/>
      <c r="AHA3" s="745"/>
      <c r="AHB3" s="745"/>
      <c r="AHC3" s="745"/>
      <c r="AHD3" s="745"/>
      <c r="AHE3" s="745"/>
      <c r="AHF3" s="745"/>
      <c r="AHG3" s="745"/>
      <c r="AHH3" s="745"/>
      <c r="AHI3" s="745"/>
      <c r="AHJ3" s="745"/>
      <c r="AHK3" s="745"/>
      <c r="AHL3" s="745"/>
      <c r="AHM3" s="745"/>
      <c r="AHN3" s="745"/>
      <c r="AHO3" s="745"/>
      <c r="AHP3" s="745"/>
      <c r="AHQ3" s="745"/>
      <c r="AHR3" s="745"/>
      <c r="AHS3" s="745"/>
      <c r="AHT3" s="745"/>
      <c r="AHU3" s="745"/>
      <c r="AHV3" s="745"/>
      <c r="AHW3" s="745"/>
      <c r="AHX3" s="745"/>
      <c r="AHY3" s="745"/>
      <c r="AHZ3" s="745"/>
      <c r="AIA3" s="745"/>
      <c r="AIB3" s="745"/>
      <c r="AIC3" s="745"/>
      <c r="AID3" s="745"/>
      <c r="AIE3" s="745"/>
      <c r="AIF3" s="745"/>
      <c r="AIG3" s="745"/>
      <c r="AIH3" s="745"/>
      <c r="AII3" s="745"/>
      <c r="AIJ3" s="745"/>
      <c r="AIK3" s="745"/>
      <c r="AIL3" s="745"/>
      <c r="AIM3" s="745"/>
      <c r="AIN3" s="745"/>
      <c r="AIO3" s="745"/>
      <c r="AIP3" s="745"/>
      <c r="AIQ3" s="745"/>
      <c r="AIR3" s="745"/>
      <c r="AIS3" s="745"/>
      <c r="AIT3" s="745"/>
      <c r="AIU3" s="745"/>
      <c r="AIV3" s="745"/>
      <c r="AIW3" s="745"/>
      <c r="AIX3" s="745"/>
      <c r="AIY3" s="745"/>
      <c r="AIZ3" s="745"/>
      <c r="AJA3" s="745"/>
      <c r="AJB3" s="745"/>
      <c r="AJC3" s="745"/>
      <c r="AJD3" s="745"/>
      <c r="AJE3" s="745"/>
      <c r="AJF3" s="745"/>
      <c r="AJG3" s="745"/>
      <c r="AJH3" s="745"/>
      <c r="AJI3" s="745"/>
      <c r="AJJ3" s="745"/>
      <c r="AJK3" s="745"/>
      <c r="AJL3" s="745"/>
      <c r="AJM3" s="745"/>
      <c r="AJN3" s="745"/>
      <c r="AJO3" s="745"/>
      <c r="AJP3" s="745"/>
      <c r="AJQ3" s="745"/>
      <c r="AJR3" s="745"/>
      <c r="AJS3" s="745"/>
      <c r="AJT3" s="745"/>
      <c r="AJU3" s="745"/>
      <c r="AJV3" s="745"/>
      <c r="AJW3" s="745"/>
      <c r="AJX3" s="745"/>
      <c r="AJY3" s="745"/>
      <c r="AJZ3" s="745"/>
      <c r="AKA3" s="745"/>
      <c r="AKB3" s="745"/>
      <c r="AKC3" s="745"/>
      <c r="AKD3" s="745"/>
      <c r="AKE3" s="745"/>
      <c r="AKF3" s="745"/>
      <c r="AKG3" s="745"/>
      <c r="AKH3" s="745"/>
      <c r="AKI3" s="745"/>
      <c r="AKJ3" s="745"/>
      <c r="AKK3" s="745"/>
      <c r="AKL3" s="745"/>
      <c r="AKM3" s="745"/>
      <c r="AKN3" s="745"/>
      <c r="AKO3" s="745"/>
      <c r="AKP3" s="745"/>
      <c r="AKQ3" s="745"/>
      <c r="AKR3" s="745"/>
      <c r="AKS3" s="745"/>
      <c r="AKT3" s="745"/>
      <c r="AKU3" s="745"/>
      <c r="AKV3" s="745"/>
      <c r="AKW3" s="745"/>
      <c r="AKX3" s="745"/>
      <c r="AKY3" s="745"/>
      <c r="AKZ3" s="745"/>
      <c r="ALA3" s="745"/>
      <c r="ALB3" s="745"/>
      <c r="ALC3" s="745"/>
      <c r="ALD3" s="745"/>
      <c r="ALE3" s="745"/>
      <c r="ALF3" s="745"/>
      <c r="ALG3" s="745"/>
      <c r="ALH3" s="745"/>
      <c r="ALI3" s="745"/>
      <c r="ALJ3" s="745"/>
      <c r="ALK3" s="745"/>
      <c r="ALL3" s="745"/>
      <c r="ALM3" s="745"/>
      <c r="ALN3" s="745"/>
      <c r="ALO3" s="745"/>
      <c r="ALP3" s="745"/>
      <c r="ALQ3" s="745"/>
      <c r="ALR3" s="745"/>
      <c r="ALS3" s="745"/>
      <c r="ALT3" s="745"/>
      <c r="ALU3" s="745"/>
      <c r="ALV3" s="745"/>
      <c r="ALW3" s="745"/>
      <c r="ALX3" s="745"/>
      <c r="ALY3" s="745"/>
      <c r="ALZ3" s="745"/>
      <c r="AMA3" s="745"/>
      <c r="AMB3" s="745"/>
      <c r="AMC3" s="745"/>
      <c r="AMD3" s="745"/>
      <c r="AME3" s="745"/>
    </row>
    <row r="4" spans="1:1019">
      <c r="A4" s="12">
        <v>-101</v>
      </c>
      <c r="B4" s="13" t="s">
        <v>12</v>
      </c>
      <c r="C4" s="12" t="s">
        <v>13</v>
      </c>
      <c r="D4" s="13" t="s">
        <v>14</v>
      </c>
      <c r="E4" s="12" t="s">
        <v>15</v>
      </c>
      <c r="F4" s="14">
        <v>14.8</v>
      </c>
      <c r="G4" s="15"/>
      <c r="H4" s="16"/>
      <c r="I4" s="17"/>
      <c r="J4" s="18">
        <f>F4</f>
        <v>14.8</v>
      </c>
      <c r="K4" s="16"/>
      <c r="L4" s="19" t="s">
        <v>16</v>
      </c>
      <c r="N4" s="17"/>
      <c r="O4" s="17"/>
    </row>
    <row r="5" spans="1:1019">
      <c r="A5" s="20">
        <f>-101/1</f>
        <v>-101</v>
      </c>
      <c r="B5" s="21" t="s">
        <v>17</v>
      </c>
      <c r="C5" s="20" t="s">
        <v>13</v>
      </c>
      <c r="D5" s="21" t="s">
        <v>18</v>
      </c>
      <c r="E5" s="20" t="s">
        <v>19</v>
      </c>
      <c r="F5" s="22">
        <v>3.3</v>
      </c>
      <c r="G5" s="15"/>
      <c r="H5" s="16"/>
      <c r="I5" s="17"/>
      <c r="J5" s="16"/>
      <c r="K5" s="23">
        <f>F5</f>
        <v>3.3</v>
      </c>
      <c r="L5" s="19" t="s">
        <v>16</v>
      </c>
      <c r="N5" s="17"/>
      <c r="O5" s="17"/>
    </row>
    <row r="6" spans="1:1019">
      <c r="A6" s="24">
        <v>-102</v>
      </c>
      <c r="B6" s="25" t="s">
        <v>20</v>
      </c>
      <c r="C6" s="24" t="s">
        <v>13</v>
      </c>
      <c r="D6" s="25" t="s">
        <v>14</v>
      </c>
      <c r="E6" s="24" t="s">
        <v>21</v>
      </c>
      <c r="F6" s="26">
        <v>10.1</v>
      </c>
      <c r="G6" s="15"/>
      <c r="H6" s="16"/>
      <c r="I6" s="27">
        <f>F6</f>
        <v>10.1</v>
      </c>
      <c r="J6" s="16"/>
      <c r="K6" s="16"/>
      <c r="L6" s="19" t="s">
        <v>16</v>
      </c>
      <c r="N6" s="688">
        <f>F6</f>
        <v>10.1</v>
      </c>
      <c r="O6" s="17"/>
    </row>
    <row r="7" spans="1:1019">
      <c r="A7" s="24">
        <f>-102/1</f>
        <v>-102</v>
      </c>
      <c r="B7" s="25" t="s">
        <v>22</v>
      </c>
      <c r="C7" s="24" t="s">
        <v>13</v>
      </c>
      <c r="D7" s="25" t="s">
        <v>14</v>
      </c>
      <c r="E7" s="24" t="s">
        <v>21</v>
      </c>
      <c r="F7" s="26">
        <v>8.8000000000000007</v>
      </c>
      <c r="G7" s="15"/>
      <c r="H7" s="16"/>
      <c r="I7" s="27">
        <f>F7</f>
        <v>8.8000000000000007</v>
      </c>
      <c r="J7" s="16"/>
      <c r="K7" s="16"/>
      <c r="L7" s="19" t="s">
        <v>16</v>
      </c>
      <c r="N7" s="688">
        <f>F7</f>
        <v>8.8000000000000007</v>
      </c>
      <c r="O7" s="17"/>
    </row>
    <row r="8" spans="1:1019">
      <c r="A8" s="12">
        <v>-103</v>
      </c>
      <c r="B8" s="13" t="s">
        <v>23</v>
      </c>
      <c r="C8" s="12" t="s">
        <v>13</v>
      </c>
      <c r="D8" s="13" t="s">
        <v>14</v>
      </c>
      <c r="E8" s="12" t="s">
        <v>15</v>
      </c>
      <c r="F8" s="14">
        <v>3.7</v>
      </c>
      <c r="G8" s="15"/>
      <c r="H8" s="16"/>
      <c r="I8" s="17"/>
      <c r="J8" s="18">
        <f>F8</f>
        <v>3.7</v>
      </c>
      <c r="K8" s="16"/>
      <c r="L8" s="19" t="s">
        <v>16</v>
      </c>
      <c r="N8" s="17"/>
      <c r="O8" s="17"/>
    </row>
    <row r="9" spans="1:1019">
      <c r="A9" s="20">
        <v>-104</v>
      </c>
      <c r="B9" s="21" t="s">
        <v>24</v>
      </c>
      <c r="C9" s="20" t="s">
        <v>13</v>
      </c>
      <c r="D9" s="21" t="s">
        <v>18</v>
      </c>
      <c r="E9" s="20" t="s">
        <v>19</v>
      </c>
      <c r="F9" s="22">
        <v>4.0999999999999996</v>
      </c>
      <c r="G9" s="15"/>
      <c r="H9" s="16"/>
      <c r="I9" s="17"/>
      <c r="J9" s="16"/>
      <c r="K9" s="23">
        <f>F9</f>
        <v>4.0999999999999996</v>
      </c>
      <c r="L9" s="19" t="s">
        <v>16</v>
      </c>
      <c r="N9" s="17"/>
      <c r="O9" s="17"/>
    </row>
    <row r="10" spans="1:1019">
      <c r="A10" s="20">
        <v>-105</v>
      </c>
      <c r="B10" s="21" t="s">
        <v>25</v>
      </c>
      <c r="C10" s="20" t="s">
        <v>18</v>
      </c>
      <c r="D10" s="21" t="s">
        <v>18</v>
      </c>
      <c r="E10" s="20" t="s">
        <v>19</v>
      </c>
      <c r="F10" s="22">
        <v>6.5</v>
      </c>
      <c r="G10" s="15"/>
      <c r="H10" s="16"/>
      <c r="I10" s="17"/>
      <c r="J10" s="16"/>
      <c r="K10" s="23">
        <f>F10</f>
        <v>6.5</v>
      </c>
      <c r="L10" s="19" t="s">
        <v>16</v>
      </c>
      <c r="N10" s="17"/>
      <c r="O10" s="17"/>
    </row>
    <row r="11" spans="1:1019">
      <c r="A11" s="24">
        <v>-106</v>
      </c>
      <c r="B11" s="25" t="s">
        <v>26</v>
      </c>
      <c r="C11" s="24" t="s">
        <v>18</v>
      </c>
      <c r="D11" s="25" t="s">
        <v>14</v>
      </c>
      <c r="E11" s="24" t="s">
        <v>21</v>
      </c>
      <c r="F11" s="26">
        <v>3.6</v>
      </c>
      <c r="G11" s="15"/>
      <c r="H11" s="16"/>
      <c r="I11" s="27">
        <f>F11</f>
        <v>3.6</v>
      </c>
      <c r="J11" s="16"/>
      <c r="K11" s="16"/>
      <c r="L11" s="19" t="s">
        <v>16</v>
      </c>
      <c r="N11" s="688">
        <f>F11</f>
        <v>3.6</v>
      </c>
      <c r="O11" s="17"/>
    </row>
    <row r="12" spans="1:1019">
      <c r="A12" s="20">
        <v>-107</v>
      </c>
      <c r="B12" s="21" t="s">
        <v>27</v>
      </c>
      <c r="C12" s="20" t="s">
        <v>13</v>
      </c>
      <c r="D12" s="21" t="s">
        <v>18</v>
      </c>
      <c r="E12" s="20" t="s">
        <v>19</v>
      </c>
      <c r="F12" s="22">
        <v>5.8</v>
      </c>
      <c r="G12" s="15"/>
      <c r="H12" s="16"/>
      <c r="I12" s="17"/>
      <c r="J12" s="16"/>
      <c r="K12" s="23">
        <f>F12</f>
        <v>5.8</v>
      </c>
      <c r="L12" s="19" t="s">
        <v>16</v>
      </c>
      <c r="N12" s="17"/>
      <c r="O12" s="17"/>
    </row>
    <row r="13" spans="1:1019" ht="30">
      <c r="A13" s="12">
        <v>-108</v>
      </c>
      <c r="B13" s="13" t="s">
        <v>28</v>
      </c>
      <c r="C13" s="12" t="s">
        <v>18</v>
      </c>
      <c r="D13" s="13" t="s">
        <v>29</v>
      </c>
      <c r="E13" s="12" t="s">
        <v>15</v>
      </c>
      <c r="F13" s="14">
        <v>23.3</v>
      </c>
      <c r="G13" s="15"/>
      <c r="H13" s="16"/>
      <c r="I13" s="17"/>
      <c r="J13" s="18">
        <f>F13</f>
        <v>23.3</v>
      </c>
      <c r="K13" s="16"/>
      <c r="L13" s="19" t="s">
        <v>16</v>
      </c>
      <c r="N13" s="17"/>
      <c r="O13" s="17"/>
    </row>
    <row r="14" spans="1:1019">
      <c r="A14" s="12">
        <f>-108/1</f>
        <v>-108</v>
      </c>
      <c r="B14" s="13" t="s">
        <v>30</v>
      </c>
      <c r="C14" s="12" t="s">
        <v>18</v>
      </c>
      <c r="D14" s="13" t="s">
        <v>14</v>
      </c>
      <c r="E14" s="12" t="s">
        <v>15</v>
      </c>
      <c r="F14" s="14">
        <v>3.2</v>
      </c>
      <c r="G14" s="15"/>
      <c r="H14" s="16"/>
      <c r="I14" s="17"/>
      <c r="J14" s="18">
        <f>F14</f>
        <v>3.2</v>
      </c>
      <c r="K14" s="16"/>
      <c r="L14" s="19" t="s">
        <v>16</v>
      </c>
      <c r="N14" s="17"/>
      <c r="O14" s="17"/>
    </row>
    <row r="15" spans="1:1019">
      <c r="A15" s="20">
        <f>-108/2</f>
        <v>-54</v>
      </c>
      <c r="B15" s="21" t="s">
        <v>31</v>
      </c>
      <c r="C15" s="20" t="s">
        <v>18</v>
      </c>
      <c r="D15" s="21" t="s">
        <v>18</v>
      </c>
      <c r="E15" s="20" t="s">
        <v>19</v>
      </c>
      <c r="F15" s="22">
        <v>2.6</v>
      </c>
      <c r="G15" s="15"/>
      <c r="H15" s="16"/>
      <c r="I15" s="17"/>
      <c r="J15" s="16"/>
      <c r="K15" s="23">
        <f>F15</f>
        <v>2.6</v>
      </c>
      <c r="L15" s="19" t="s">
        <v>16</v>
      </c>
      <c r="N15" s="17"/>
      <c r="O15" s="17"/>
    </row>
    <row r="16" spans="1:1019" ht="30">
      <c r="A16" s="12">
        <v>-109</v>
      </c>
      <c r="B16" s="13" t="s">
        <v>32</v>
      </c>
      <c r="C16" s="12" t="s">
        <v>13</v>
      </c>
      <c r="D16" s="13" t="s">
        <v>29</v>
      </c>
      <c r="E16" s="12" t="s">
        <v>15</v>
      </c>
      <c r="F16" s="14">
        <v>17.8</v>
      </c>
      <c r="G16" s="15"/>
      <c r="H16" s="16"/>
      <c r="I16" s="17"/>
      <c r="J16" s="18">
        <f>F16</f>
        <v>17.8</v>
      </c>
      <c r="K16" s="16"/>
      <c r="L16" s="19" t="s">
        <v>16</v>
      </c>
      <c r="N16" s="17"/>
      <c r="O16" s="17"/>
    </row>
    <row r="17" spans="1:1019">
      <c r="A17" s="20">
        <v>-110</v>
      </c>
      <c r="B17" s="21" t="s">
        <v>33</v>
      </c>
      <c r="C17" s="20" t="s">
        <v>13</v>
      </c>
      <c r="D17" s="21" t="s">
        <v>13</v>
      </c>
      <c r="E17" s="20" t="s">
        <v>19</v>
      </c>
      <c r="F17" s="22">
        <v>18.5</v>
      </c>
      <c r="G17" s="15"/>
      <c r="H17" s="16"/>
      <c r="I17" s="17"/>
      <c r="J17" s="16"/>
      <c r="K17" s="23">
        <f>F17</f>
        <v>18.5</v>
      </c>
      <c r="L17" s="19" t="s">
        <v>16</v>
      </c>
      <c r="N17" s="17"/>
      <c r="O17" s="17"/>
    </row>
    <row r="18" spans="1:1019" ht="30">
      <c r="A18" s="12">
        <v>-111</v>
      </c>
      <c r="B18" s="13" t="s">
        <v>34</v>
      </c>
      <c r="C18" s="12" t="s">
        <v>13</v>
      </c>
      <c r="D18" s="13" t="s">
        <v>29</v>
      </c>
      <c r="E18" s="12" t="s">
        <v>15</v>
      </c>
      <c r="F18" s="14">
        <v>17.100000000000001</v>
      </c>
      <c r="G18" s="15"/>
      <c r="H18" s="16"/>
      <c r="I18" s="17"/>
      <c r="J18" s="18">
        <f>F18</f>
        <v>17.100000000000001</v>
      </c>
      <c r="K18" s="16"/>
      <c r="L18" s="19" t="s">
        <v>16</v>
      </c>
      <c r="N18" s="17"/>
      <c r="O18" s="17"/>
    </row>
    <row r="19" spans="1:1019" ht="30">
      <c r="A19" s="12">
        <v>-113</v>
      </c>
      <c r="B19" s="13" t="s">
        <v>35</v>
      </c>
      <c r="C19" s="12" t="s">
        <v>18</v>
      </c>
      <c r="D19" s="13" t="s">
        <v>29</v>
      </c>
      <c r="E19" s="12" t="s">
        <v>15</v>
      </c>
      <c r="F19" s="14">
        <v>35.1</v>
      </c>
      <c r="G19" s="15"/>
      <c r="H19" s="16"/>
      <c r="I19" s="17"/>
      <c r="J19" s="18">
        <f>F19</f>
        <v>35.1</v>
      </c>
      <c r="K19" s="16"/>
      <c r="L19" s="19" t="s">
        <v>16</v>
      </c>
      <c r="N19" s="17"/>
      <c r="O19" s="17"/>
    </row>
    <row r="20" spans="1:1019" ht="30">
      <c r="A20" s="24">
        <v>-114</v>
      </c>
      <c r="B20" s="25" t="s">
        <v>36</v>
      </c>
      <c r="C20" s="24" t="s">
        <v>37</v>
      </c>
      <c r="D20" s="25" t="s">
        <v>29</v>
      </c>
      <c r="E20" s="24" t="s">
        <v>21</v>
      </c>
      <c r="F20" s="26">
        <v>20.5</v>
      </c>
      <c r="G20" s="15"/>
      <c r="H20" s="16"/>
      <c r="I20" s="27">
        <f t="shared" ref="I20:I25" si="0">F20</f>
        <v>20.5</v>
      </c>
      <c r="J20" s="16"/>
      <c r="K20" s="16"/>
      <c r="L20" s="19" t="s">
        <v>16</v>
      </c>
      <c r="N20" s="688">
        <f t="shared" ref="N20:N25" si="1">F20</f>
        <v>20.5</v>
      </c>
      <c r="O20" s="17"/>
    </row>
    <row r="21" spans="1:1019">
      <c r="A21" s="24">
        <v>-115</v>
      </c>
      <c r="B21" s="25" t="s">
        <v>20</v>
      </c>
      <c r="C21" s="24" t="s">
        <v>37</v>
      </c>
      <c r="D21" s="25" t="s">
        <v>14</v>
      </c>
      <c r="E21" s="24" t="s">
        <v>21</v>
      </c>
      <c r="F21" s="26">
        <v>15.6</v>
      </c>
      <c r="G21" s="15"/>
      <c r="H21" s="16"/>
      <c r="I21" s="27">
        <f t="shared" si="0"/>
        <v>15.6</v>
      </c>
      <c r="J21" s="16"/>
      <c r="K21" s="16"/>
      <c r="L21" s="19" t="s">
        <v>16</v>
      </c>
      <c r="N21" s="688">
        <f t="shared" si="1"/>
        <v>15.6</v>
      </c>
      <c r="O21" s="17"/>
    </row>
    <row r="22" spans="1:1019" ht="30">
      <c r="A22" s="24">
        <v>-116</v>
      </c>
      <c r="B22" s="25" t="s">
        <v>38</v>
      </c>
      <c r="C22" s="24" t="s">
        <v>37</v>
      </c>
      <c r="D22" s="25" t="s">
        <v>14</v>
      </c>
      <c r="E22" s="24" t="s">
        <v>21</v>
      </c>
      <c r="F22" s="26">
        <v>17.600000000000001</v>
      </c>
      <c r="G22" s="15"/>
      <c r="H22" s="16"/>
      <c r="I22" s="27">
        <f t="shared" si="0"/>
        <v>17.600000000000001</v>
      </c>
      <c r="J22" s="16"/>
      <c r="K22" s="16"/>
      <c r="L22" s="19" t="s">
        <v>16</v>
      </c>
      <c r="N22" s="688">
        <f t="shared" si="1"/>
        <v>17.600000000000001</v>
      </c>
      <c r="O22" s="17"/>
    </row>
    <row r="23" spans="1:1019">
      <c r="A23" s="24">
        <v>-117</v>
      </c>
      <c r="B23" s="25" t="s">
        <v>39</v>
      </c>
      <c r="C23" s="24" t="s">
        <v>37</v>
      </c>
      <c r="D23" s="25" t="s">
        <v>14</v>
      </c>
      <c r="E23" s="24" t="s">
        <v>21</v>
      </c>
      <c r="F23" s="26">
        <v>17.100000000000001</v>
      </c>
      <c r="G23" s="15"/>
      <c r="H23" s="16"/>
      <c r="I23" s="27">
        <f t="shared" si="0"/>
        <v>17.100000000000001</v>
      </c>
      <c r="J23" s="16"/>
      <c r="K23" s="16"/>
      <c r="L23" s="19" t="s">
        <v>16</v>
      </c>
      <c r="N23" s="688">
        <f t="shared" si="1"/>
        <v>17.100000000000001</v>
      </c>
      <c r="O23" s="17"/>
    </row>
    <row r="24" spans="1:1019">
      <c r="A24" s="24">
        <v>-118</v>
      </c>
      <c r="B24" s="25" t="s">
        <v>40</v>
      </c>
      <c r="C24" s="24" t="s">
        <v>37</v>
      </c>
      <c r="D24" s="25" t="s">
        <v>14</v>
      </c>
      <c r="E24" s="24" t="s">
        <v>21</v>
      </c>
      <c r="F24" s="26">
        <v>16.899999999999999</v>
      </c>
      <c r="G24" s="15"/>
      <c r="H24" s="16"/>
      <c r="I24" s="27">
        <f t="shared" si="0"/>
        <v>16.899999999999999</v>
      </c>
      <c r="J24" s="16"/>
      <c r="K24" s="16"/>
      <c r="L24" s="19" t="s">
        <v>16</v>
      </c>
      <c r="N24" s="688">
        <f t="shared" si="1"/>
        <v>16.899999999999999</v>
      </c>
      <c r="O24" s="17"/>
    </row>
    <row r="25" spans="1:1019">
      <c r="A25" s="24">
        <v>-119</v>
      </c>
      <c r="B25" s="25" t="s">
        <v>41</v>
      </c>
      <c r="C25" s="24" t="s">
        <v>13</v>
      </c>
      <c r="D25" s="25" t="s">
        <v>14</v>
      </c>
      <c r="E25" s="24" t="s">
        <v>21</v>
      </c>
      <c r="F25" s="26">
        <v>8.6999999999999993</v>
      </c>
      <c r="G25" s="15"/>
      <c r="H25" s="16"/>
      <c r="I25" s="27">
        <f t="shared" si="0"/>
        <v>8.6999999999999993</v>
      </c>
      <c r="J25" s="16"/>
      <c r="K25" s="16"/>
      <c r="L25" s="19" t="s">
        <v>16</v>
      </c>
      <c r="N25" s="688">
        <f t="shared" si="1"/>
        <v>8.6999999999999993</v>
      </c>
      <c r="O25" s="17"/>
    </row>
    <row r="26" spans="1:1019" s="601" customFormat="1">
      <c r="A26" s="582"/>
      <c r="B26" s="750" t="s">
        <v>830</v>
      </c>
      <c r="C26" s="582"/>
      <c r="D26" s="583"/>
      <c r="E26" s="582"/>
      <c r="F26" s="538"/>
      <c r="G26" s="538"/>
      <c r="H26" s="743"/>
      <c r="I26" s="569"/>
      <c r="J26" s="743"/>
      <c r="K26" s="743"/>
      <c r="L26" s="744"/>
      <c r="M26" s="745"/>
      <c r="N26" s="569"/>
      <c r="O26" s="746"/>
      <c r="P26" s="745"/>
      <c r="Q26" s="745"/>
      <c r="R26" s="745"/>
      <c r="S26" s="745"/>
      <c r="T26" s="745"/>
      <c r="U26" s="745"/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745"/>
      <c r="AK26" s="745"/>
      <c r="AL26" s="745"/>
      <c r="AM26" s="745"/>
      <c r="AN26" s="745"/>
      <c r="AO26" s="745"/>
      <c r="AP26" s="745"/>
      <c r="AQ26" s="745"/>
      <c r="AR26" s="745"/>
      <c r="AS26" s="745"/>
      <c r="AT26" s="745"/>
      <c r="AU26" s="745"/>
      <c r="AV26" s="745"/>
      <c r="AW26" s="745"/>
      <c r="AX26" s="745"/>
      <c r="AY26" s="745"/>
      <c r="AZ26" s="745"/>
      <c r="BA26" s="745"/>
      <c r="BB26" s="745"/>
      <c r="BC26" s="745"/>
      <c r="BD26" s="745"/>
      <c r="BE26" s="745"/>
      <c r="BF26" s="745"/>
      <c r="BG26" s="745"/>
      <c r="BH26" s="745"/>
      <c r="BI26" s="745"/>
      <c r="BJ26" s="745"/>
      <c r="BK26" s="745"/>
      <c r="BL26" s="745"/>
      <c r="BM26" s="745"/>
      <c r="BN26" s="745"/>
      <c r="BO26" s="745"/>
      <c r="BP26" s="745"/>
      <c r="BQ26" s="745"/>
      <c r="BR26" s="745"/>
      <c r="BS26" s="745"/>
      <c r="BT26" s="745"/>
      <c r="BU26" s="745"/>
      <c r="BV26" s="745"/>
      <c r="BW26" s="745"/>
      <c r="BX26" s="745"/>
      <c r="BY26" s="745"/>
      <c r="BZ26" s="745"/>
      <c r="CA26" s="745"/>
      <c r="CB26" s="745"/>
      <c r="CC26" s="745"/>
      <c r="CD26" s="745"/>
      <c r="CE26" s="745"/>
      <c r="CF26" s="745"/>
      <c r="CG26" s="745"/>
      <c r="CH26" s="745"/>
      <c r="CI26" s="745"/>
      <c r="CJ26" s="745"/>
      <c r="CK26" s="745"/>
      <c r="CL26" s="745"/>
      <c r="CM26" s="745"/>
      <c r="CN26" s="745"/>
      <c r="CO26" s="745"/>
      <c r="CP26" s="745"/>
      <c r="CQ26" s="745"/>
      <c r="CR26" s="745"/>
      <c r="CS26" s="745"/>
      <c r="CT26" s="745"/>
      <c r="CU26" s="745"/>
      <c r="CV26" s="745"/>
      <c r="CW26" s="745"/>
      <c r="CX26" s="745"/>
      <c r="CY26" s="745"/>
      <c r="CZ26" s="745"/>
      <c r="DA26" s="745"/>
      <c r="DB26" s="745"/>
      <c r="DC26" s="745"/>
      <c r="DD26" s="745"/>
      <c r="DE26" s="745"/>
      <c r="DF26" s="745"/>
      <c r="DG26" s="745"/>
      <c r="DH26" s="745"/>
      <c r="DI26" s="745"/>
      <c r="DJ26" s="745"/>
      <c r="DK26" s="745"/>
      <c r="DL26" s="745"/>
      <c r="DM26" s="745"/>
      <c r="DN26" s="745"/>
      <c r="DO26" s="745"/>
      <c r="DP26" s="745"/>
      <c r="DQ26" s="745"/>
      <c r="DR26" s="745"/>
      <c r="DS26" s="745"/>
      <c r="DT26" s="745"/>
      <c r="DU26" s="745"/>
      <c r="DV26" s="745"/>
      <c r="DW26" s="745"/>
      <c r="DX26" s="745"/>
      <c r="DY26" s="745"/>
      <c r="DZ26" s="745"/>
      <c r="EA26" s="745"/>
      <c r="EB26" s="745"/>
      <c r="EC26" s="745"/>
      <c r="ED26" s="745"/>
      <c r="EE26" s="745"/>
      <c r="EF26" s="745"/>
      <c r="EG26" s="745"/>
      <c r="EH26" s="745"/>
      <c r="EI26" s="745"/>
      <c r="EJ26" s="745"/>
      <c r="EK26" s="745"/>
      <c r="EL26" s="745"/>
      <c r="EM26" s="745"/>
      <c r="EN26" s="745"/>
      <c r="EO26" s="745"/>
      <c r="EP26" s="745"/>
      <c r="EQ26" s="745"/>
      <c r="ER26" s="745"/>
      <c r="ES26" s="745"/>
      <c r="ET26" s="745"/>
      <c r="EU26" s="745"/>
      <c r="EV26" s="745"/>
      <c r="EW26" s="745"/>
      <c r="EX26" s="745"/>
      <c r="EY26" s="745"/>
      <c r="EZ26" s="745"/>
      <c r="FA26" s="745"/>
      <c r="FB26" s="745"/>
      <c r="FC26" s="745"/>
      <c r="FD26" s="745"/>
      <c r="FE26" s="745"/>
      <c r="FF26" s="745"/>
      <c r="FG26" s="745"/>
      <c r="FH26" s="745"/>
      <c r="FI26" s="745"/>
      <c r="FJ26" s="745"/>
      <c r="FK26" s="745"/>
      <c r="FL26" s="745"/>
      <c r="FM26" s="745"/>
      <c r="FN26" s="745"/>
      <c r="FO26" s="745"/>
      <c r="FP26" s="745"/>
      <c r="FQ26" s="745"/>
      <c r="FR26" s="745"/>
      <c r="FS26" s="745"/>
      <c r="FT26" s="745"/>
      <c r="FU26" s="745"/>
      <c r="FV26" s="745"/>
      <c r="FW26" s="745"/>
      <c r="FX26" s="745"/>
      <c r="FY26" s="745"/>
      <c r="FZ26" s="745"/>
      <c r="GA26" s="745"/>
      <c r="GB26" s="745"/>
      <c r="GC26" s="745"/>
      <c r="GD26" s="745"/>
      <c r="GE26" s="745"/>
      <c r="GF26" s="745"/>
      <c r="GG26" s="745"/>
      <c r="GH26" s="745"/>
      <c r="GI26" s="745"/>
      <c r="GJ26" s="745"/>
      <c r="GK26" s="745"/>
      <c r="GL26" s="745"/>
      <c r="GM26" s="745"/>
      <c r="GN26" s="745"/>
      <c r="GO26" s="745"/>
      <c r="GP26" s="745"/>
      <c r="GQ26" s="745"/>
      <c r="GR26" s="745"/>
      <c r="GS26" s="745"/>
      <c r="GT26" s="745"/>
      <c r="GU26" s="745"/>
      <c r="GV26" s="745"/>
      <c r="GW26" s="745"/>
      <c r="GX26" s="745"/>
      <c r="GY26" s="745"/>
      <c r="GZ26" s="745"/>
      <c r="HA26" s="745"/>
      <c r="HB26" s="745"/>
      <c r="HC26" s="745"/>
      <c r="HD26" s="745"/>
      <c r="HE26" s="745"/>
      <c r="HF26" s="745"/>
      <c r="HG26" s="745"/>
      <c r="HH26" s="745"/>
      <c r="HI26" s="745"/>
      <c r="HJ26" s="745"/>
      <c r="HK26" s="745"/>
      <c r="HL26" s="745"/>
      <c r="HM26" s="745"/>
      <c r="HN26" s="745"/>
      <c r="HO26" s="745"/>
      <c r="HP26" s="745"/>
      <c r="HQ26" s="745"/>
      <c r="HR26" s="745"/>
      <c r="HS26" s="745"/>
      <c r="HT26" s="745"/>
      <c r="HU26" s="745"/>
      <c r="HV26" s="745"/>
      <c r="HW26" s="745"/>
      <c r="HX26" s="745"/>
      <c r="HY26" s="745"/>
      <c r="HZ26" s="745"/>
      <c r="IA26" s="745"/>
      <c r="IB26" s="745"/>
      <c r="IC26" s="745"/>
      <c r="ID26" s="745"/>
      <c r="IE26" s="745"/>
      <c r="IF26" s="745"/>
      <c r="IG26" s="745"/>
      <c r="IH26" s="745"/>
      <c r="II26" s="745"/>
      <c r="IJ26" s="745"/>
      <c r="IK26" s="745"/>
      <c r="IL26" s="745"/>
      <c r="IM26" s="745"/>
      <c r="IN26" s="745"/>
      <c r="IO26" s="745"/>
      <c r="IP26" s="745"/>
      <c r="IQ26" s="745"/>
      <c r="IR26" s="745"/>
      <c r="IS26" s="745"/>
      <c r="IT26" s="745"/>
      <c r="IU26" s="745"/>
      <c r="IV26" s="745"/>
      <c r="IW26" s="745"/>
      <c r="IX26" s="745"/>
      <c r="IY26" s="745"/>
      <c r="IZ26" s="745"/>
      <c r="JA26" s="745"/>
      <c r="JB26" s="745"/>
      <c r="JC26" s="745"/>
      <c r="JD26" s="745"/>
      <c r="JE26" s="745"/>
      <c r="JF26" s="745"/>
      <c r="JG26" s="745"/>
      <c r="JH26" s="745"/>
      <c r="JI26" s="745"/>
      <c r="JJ26" s="745"/>
      <c r="JK26" s="745"/>
      <c r="JL26" s="745"/>
      <c r="JM26" s="745"/>
      <c r="JN26" s="745"/>
      <c r="JO26" s="745"/>
      <c r="JP26" s="745"/>
      <c r="JQ26" s="745"/>
      <c r="JR26" s="745"/>
      <c r="JS26" s="745"/>
      <c r="JT26" s="745"/>
      <c r="JU26" s="745"/>
      <c r="JV26" s="745"/>
      <c r="JW26" s="745"/>
      <c r="JX26" s="745"/>
      <c r="JY26" s="745"/>
      <c r="JZ26" s="745"/>
      <c r="KA26" s="745"/>
      <c r="KB26" s="745"/>
      <c r="KC26" s="745"/>
      <c r="KD26" s="745"/>
      <c r="KE26" s="745"/>
      <c r="KF26" s="745"/>
      <c r="KG26" s="745"/>
      <c r="KH26" s="745"/>
      <c r="KI26" s="745"/>
      <c r="KJ26" s="745"/>
      <c r="KK26" s="745"/>
      <c r="KL26" s="745"/>
      <c r="KM26" s="745"/>
      <c r="KN26" s="745"/>
      <c r="KO26" s="745"/>
      <c r="KP26" s="745"/>
      <c r="KQ26" s="745"/>
      <c r="KR26" s="745"/>
      <c r="KS26" s="745"/>
      <c r="KT26" s="745"/>
      <c r="KU26" s="745"/>
      <c r="KV26" s="745"/>
      <c r="KW26" s="745"/>
      <c r="KX26" s="745"/>
      <c r="KY26" s="745"/>
      <c r="KZ26" s="745"/>
      <c r="LA26" s="745"/>
      <c r="LB26" s="745"/>
      <c r="LC26" s="745"/>
      <c r="LD26" s="745"/>
      <c r="LE26" s="745"/>
      <c r="LF26" s="745"/>
      <c r="LG26" s="745"/>
      <c r="LH26" s="745"/>
      <c r="LI26" s="745"/>
      <c r="LJ26" s="745"/>
      <c r="LK26" s="745"/>
      <c r="LL26" s="745"/>
      <c r="LM26" s="745"/>
      <c r="LN26" s="745"/>
      <c r="LO26" s="745"/>
      <c r="LP26" s="745"/>
      <c r="LQ26" s="745"/>
      <c r="LR26" s="745"/>
      <c r="LS26" s="745"/>
      <c r="LT26" s="745"/>
      <c r="LU26" s="745"/>
      <c r="LV26" s="745"/>
      <c r="LW26" s="745"/>
      <c r="LX26" s="745"/>
      <c r="LY26" s="745"/>
      <c r="LZ26" s="745"/>
      <c r="MA26" s="745"/>
      <c r="MB26" s="745"/>
      <c r="MC26" s="745"/>
      <c r="MD26" s="745"/>
      <c r="ME26" s="745"/>
      <c r="MF26" s="745"/>
      <c r="MG26" s="745"/>
      <c r="MH26" s="745"/>
      <c r="MI26" s="745"/>
      <c r="MJ26" s="745"/>
      <c r="MK26" s="745"/>
      <c r="ML26" s="745"/>
      <c r="MM26" s="745"/>
      <c r="MN26" s="745"/>
      <c r="MO26" s="745"/>
      <c r="MP26" s="745"/>
      <c r="MQ26" s="745"/>
      <c r="MR26" s="745"/>
      <c r="MS26" s="745"/>
      <c r="MT26" s="745"/>
      <c r="MU26" s="745"/>
      <c r="MV26" s="745"/>
      <c r="MW26" s="745"/>
      <c r="MX26" s="745"/>
      <c r="MY26" s="745"/>
      <c r="MZ26" s="745"/>
      <c r="NA26" s="745"/>
      <c r="NB26" s="745"/>
      <c r="NC26" s="745"/>
      <c r="ND26" s="745"/>
      <c r="NE26" s="745"/>
      <c r="NF26" s="745"/>
      <c r="NG26" s="745"/>
      <c r="NH26" s="745"/>
      <c r="NI26" s="745"/>
      <c r="NJ26" s="745"/>
      <c r="NK26" s="745"/>
      <c r="NL26" s="745"/>
      <c r="NM26" s="745"/>
      <c r="NN26" s="745"/>
      <c r="NO26" s="745"/>
      <c r="NP26" s="745"/>
      <c r="NQ26" s="745"/>
      <c r="NR26" s="745"/>
      <c r="NS26" s="745"/>
      <c r="NT26" s="745"/>
      <c r="NU26" s="745"/>
      <c r="NV26" s="745"/>
      <c r="NW26" s="745"/>
      <c r="NX26" s="745"/>
      <c r="NY26" s="745"/>
      <c r="NZ26" s="745"/>
      <c r="OA26" s="745"/>
      <c r="OB26" s="745"/>
      <c r="OC26" s="745"/>
      <c r="OD26" s="745"/>
      <c r="OE26" s="745"/>
      <c r="OF26" s="745"/>
      <c r="OG26" s="745"/>
      <c r="OH26" s="745"/>
      <c r="OI26" s="745"/>
      <c r="OJ26" s="745"/>
      <c r="OK26" s="745"/>
      <c r="OL26" s="745"/>
      <c r="OM26" s="745"/>
      <c r="ON26" s="745"/>
      <c r="OO26" s="745"/>
      <c r="OP26" s="745"/>
      <c r="OQ26" s="745"/>
      <c r="OR26" s="745"/>
      <c r="OS26" s="745"/>
      <c r="OT26" s="745"/>
      <c r="OU26" s="745"/>
      <c r="OV26" s="745"/>
      <c r="OW26" s="745"/>
      <c r="OX26" s="745"/>
      <c r="OY26" s="745"/>
      <c r="OZ26" s="745"/>
      <c r="PA26" s="745"/>
      <c r="PB26" s="745"/>
      <c r="PC26" s="745"/>
      <c r="PD26" s="745"/>
      <c r="PE26" s="745"/>
      <c r="PF26" s="745"/>
      <c r="PG26" s="745"/>
      <c r="PH26" s="745"/>
      <c r="PI26" s="745"/>
      <c r="PJ26" s="745"/>
      <c r="PK26" s="745"/>
      <c r="PL26" s="745"/>
      <c r="PM26" s="745"/>
      <c r="PN26" s="745"/>
      <c r="PO26" s="745"/>
      <c r="PP26" s="745"/>
      <c r="PQ26" s="745"/>
      <c r="PR26" s="745"/>
      <c r="PS26" s="745"/>
      <c r="PT26" s="745"/>
      <c r="PU26" s="745"/>
      <c r="PV26" s="745"/>
      <c r="PW26" s="745"/>
      <c r="PX26" s="745"/>
      <c r="PY26" s="745"/>
      <c r="PZ26" s="745"/>
      <c r="QA26" s="745"/>
      <c r="QB26" s="745"/>
      <c r="QC26" s="745"/>
      <c r="QD26" s="745"/>
      <c r="QE26" s="745"/>
      <c r="QF26" s="745"/>
      <c r="QG26" s="745"/>
      <c r="QH26" s="745"/>
      <c r="QI26" s="745"/>
      <c r="QJ26" s="745"/>
      <c r="QK26" s="745"/>
      <c r="QL26" s="745"/>
      <c r="QM26" s="745"/>
      <c r="QN26" s="745"/>
      <c r="QO26" s="745"/>
      <c r="QP26" s="745"/>
      <c r="QQ26" s="745"/>
      <c r="QR26" s="745"/>
      <c r="QS26" s="745"/>
      <c r="QT26" s="745"/>
      <c r="QU26" s="745"/>
      <c r="QV26" s="745"/>
      <c r="QW26" s="745"/>
      <c r="QX26" s="745"/>
      <c r="QY26" s="745"/>
      <c r="QZ26" s="745"/>
      <c r="RA26" s="745"/>
      <c r="RB26" s="745"/>
      <c r="RC26" s="745"/>
      <c r="RD26" s="745"/>
      <c r="RE26" s="745"/>
      <c r="RF26" s="745"/>
      <c r="RG26" s="745"/>
      <c r="RH26" s="745"/>
      <c r="RI26" s="745"/>
      <c r="RJ26" s="745"/>
      <c r="RK26" s="745"/>
      <c r="RL26" s="745"/>
      <c r="RM26" s="745"/>
      <c r="RN26" s="745"/>
      <c r="RO26" s="745"/>
      <c r="RP26" s="745"/>
      <c r="RQ26" s="745"/>
      <c r="RR26" s="745"/>
      <c r="RS26" s="745"/>
      <c r="RT26" s="745"/>
      <c r="RU26" s="745"/>
      <c r="RV26" s="745"/>
      <c r="RW26" s="745"/>
      <c r="RX26" s="745"/>
      <c r="RY26" s="745"/>
      <c r="RZ26" s="745"/>
      <c r="SA26" s="745"/>
      <c r="SB26" s="745"/>
      <c r="SC26" s="745"/>
      <c r="SD26" s="745"/>
      <c r="SE26" s="745"/>
      <c r="SF26" s="745"/>
      <c r="SG26" s="745"/>
      <c r="SH26" s="745"/>
      <c r="SI26" s="745"/>
      <c r="SJ26" s="745"/>
      <c r="SK26" s="745"/>
      <c r="SL26" s="745"/>
      <c r="SM26" s="745"/>
      <c r="SN26" s="745"/>
      <c r="SO26" s="745"/>
      <c r="SP26" s="745"/>
      <c r="SQ26" s="745"/>
      <c r="SR26" s="745"/>
      <c r="SS26" s="745"/>
      <c r="ST26" s="745"/>
      <c r="SU26" s="745"/>
      <c r="SV26" s="745"/>
      <c r="SW26" s="745"/>
      <c r="SX26" s="745"/>
      <c r="SY26" s="745"/>
      <c r="SZ26" s="745"/>
      <c r="TA26" s="745"/>
      <c r="TB26" s="745"/>
      <c r="TC26" s="745"/>
      <c r="TD26" s="745"/>
      <c r="TE26" s="745"/>
      <c r="TF26" s="745"/>
      <c r="TG26" s="745"/>
      <c r="TH26" s="745"/>
      <c r="TI26" s="745"/>
      <c r="TJ26" s="745"/>
      <c r="TK26" s="745"/>
      <c r="TL26" s="745"/>
      <c r="TM26" s="745"/>
      <c r="TN26" s="745"/>
      <c r="TO26" s="745"/>
      <c r="TP26" s="745"/>
      <c r="TQ26" s="745"/>
      <c r="TR26" s="745"/>
      <c r="TS26" s="745"/>
      <c r="TT26" s="745"/>
      <c r="TU26" s="745"/>
      <c r="TV26" s="745"/>
      <c r="TW26" s="745"/>
      <c r="TX26" s="745"/>
      <c r="TY26" s="745"/>
      <c r="TZ26" s="745"/>
      <c r="UA26" s="745"/>
      <c r="UB26" s="745"/>
      <c r="UC26" s="745"/>
      <c r="UD26" s="745"/>
      <c r="UE26" s="745"/>
      <c r="UF26" s="745"/>
      <c r="UG26" s="745"/>
      <c r="UH26" s="745"/>
      <c r="UI26" s="745"/>
      <c r="UJ26" s="745"/>
      <c r="UK26" s="745"/>
      <c r="UL26" s="745"/>
      <c r="UM26" s="745"/>
      <c r="UN26" s="745"/>
      <c r="UO26" s="745"/>
      <c r="UP26" s="745"/>
      <c r="UQ26" s="745"/>
      <c r="UR26" s="745"/>
      <c r="US26" s="745"/>
      <c r="UT26" s="745"/>
      <c r="UU26" s="745"/>
      <c r="UV26" s="745"/>
      <c r="UW26" s="745"/>
      <c r="UX26" s="745"/>
      <c r="UY26" s="745"/>
      <c r="UZ26" s="745"/>
      <c r="VA26" s="745"/>
      <c r="VB26" s="745"/>
      <c r="VC26" s="745"/>
      <c r="VD26" s="745"/>
      <c r="VE26" s="745"/>
      <c r="VF26" s="745"/>
      <c r="VG26" s="745"/>
      <c r="VH26" s="745"/>
      <c r="VI26" s="745"/>
      <c r="VJ26" s="745"/>
      <c r="VK26" s="745"/>
      <c r="VL26" s="745"/>
      <c r="VM26" s="745"/>
      <c r="VN26" s="745"/>
      <c r="VO26" s="745"/>
      <c r="VP26" s="745"/>
      <c r="VQ26" s="745"/>
      <c r="VR26" s="745"/>
      <c r="VS26" s="745"/>
      <c r="VT26" s="745"/>
      <c r="VU26" s="745"/>
      <c r="VV26" s="745"/>
      <c r="VW26" s="745"/>
      <c r="VX26" s="745"/>
      <c r="VY26" s="745"/>
      <c r="VZ26" s="745"/>
      <c r="WA26" s="745"/>
      <c r="WB26" s="745"/>
      <c r="WC26" s="745"/>
      <c r="WD26" s="745"/>
      <c r="WE26" s="745"/>
      <c r="WF26" s="745"/>
      <c r="WG26" s="745"/>
      <c r="WH26" s="745"/>
      <c r="WI26" s="745"/>
      <c r="WJ26" s="745"/>
      <c r="WK26" s="745"/>
      <c r="WL26" s="745"/>
      <c r="WM26" s="745"/>
      <c r="WN26" s="745"/>
      <c r="WO26" s="745"/>
      <c r="WP26" s="745"/>
      <c r="WQ26" s="745"/>
      <c r="WR26" s="745"/>
      <c r="WS26" s="745"/>
      <c r="WT26" s="745"/>
      <c r="WU26" s="745"/>
      <c r="WV26" s="745"/>
      <c r="WW26" s="745"/>
      <c r="WX26" s="745"/>
      <c r="WY26" s="745"/>
      <c r="WZ26" s="745"/>
      <c r="XA26" s="745"/>
      <c r="XB26" s="745"/>
      <c r="XC26" s="745"/>
      <c r="XD26" s="745"/>
      <c r="XE26" s="745"/>
      <c r="XF26" s="745"/>
      <c r="XG26" s="745"/>
      <c r="XH26" s="745"/>
      <c r="XI26" s="745"/>
      <c r="XJ26" s="745"/>
      <c r="XK26" s="745"/>
      <c r="XL26" s="745"/>
      <c r="XM26" s="745"/>
      <c r="XN26" s="745"/>
      <c r="XO26" s="745"/>
      <c r="XP26" s="745"/>
      <c r="XQ26" s="745"/>
      <c r="XR26" s="745"/>
      <c r="XS26" s="745"/>
      <c r="XT26" s="745"/>
      <c r="XU26" s="745"/>
      <c r="XV26" s="745"/>
      <c r="XW26" s="745"/>
      <c r="XX26" s="745"/>
      <c r="XY26" s="745"/>
      <c r="XZ26" s="745"/>
      <c r="YA26" s="745"/>
      <c r="YB26" s="745"/>
      <c r="YC26" s="745"/>
      <c r="YD26" s="745"/>
      <c r="YE26" s="745"/>
      <c r="YF26" s="745"/>
      <c r="YG26" s="745"/>
      <c r="YH26" s="745"/>
      <c r="YI26" s="745"/>
      <c r="YJ26" s="745"/>
      <c r="YK26" s="745"/>
      <c r="YL26" s="745"/>
      <c r="YM26" s="745"/>
      <c r="YN26" s="745"/>
      <c r="YO26" s="745"/>
      <c r="YP26" s="745"/>
      <c r="YQ26" s="745"/>
      <c r="YR26" s="745"/>
      <c r="YS26" s="745"/>
      <c r="YT26" s="745"/>
      <c r="YU26" s="745"/>
      <c r="YV26" s="745"/>
      <c r="YW26" s="745"/>
      <c r="YX26" s="745"/>
      <c r="YY26" s="745"/>
      <c r="YZ26" s="745"/>
      <c r="ZA26" s="745"/>
      <c r="ZB26" s="745"/>
      <c r="ZC26" s="745"/>
      <c r="ZD26" s="745"/>
      <c r="ZE26" s="745"/>
      <c r="ZF26" s="745"/>
      <c r="ZG26" s="745"/>
      <c r="ZH26" s="745"/>
      <c r="ZI26" s="745"/>
      <c r="ZJ26" s="745"/>
      <c r="ZK26" s="745"/>
      <c r="ZL26" s="745"/>
      <c r="ZM26" s="745"/>
      <c r="ZN26" s="745"/>
      <c r="ZO26" s="745"/>
      <c r="ZP26" s="745"/>
      <c r="ZQ26" s="745"/>
      <c r="ZR26" s="745"/>
      <c r="ZS26" s="745"/>
      <c r="ZT26" s="745"/>
      <c r="ZU26" s="745"/>
      <c r="ZV26" s="745"/>
      <c r="ZW26" s="745"/>
      <c r="ZX26" s="745"/>
      <c r="ZY26" s="745"/>
      <c r="ZZ26" s="745"/>
      <c r="AAA26" s="745"/>
      <c r="AAB26" s="745"/>
      <c r="AAC26" s="745"/>
      <c r="AAD26" s="745"/>
      <c r="AAE26" s="745"/>
      <c r="AAF26" s="745"/>
      <c r="AAG26" s="745"/>
      <c r="AAH26" s="745"/>
      <c r="AAI26" s="745"/>
      <c r="AAJ26" s="745"/>
      <c r="AAK26" s="745"/>
      <c r="AAL26" s="745"/>
      <c r="AAM26" s="745"/>
      <c r="AAN26" s="745"/>
      <c r="AAO26" s="745"/>
      <c r="AAP26" s="745"/>
      <c r="AAQ26" s="745"/>
      <c r="AAR26" s="745"/>
      <c r="AAS26" s="745"/>
      <c r="AAT26" s="745"/>
      <c r="AAU26" s="745"/>
      <c r="AAV26" s="745"/>
      <c r="AAW26" s="745"/>
      <c r="AAX26" s="745"/>
      <c r="AAY26" s="745"/>
      <c r="AAZ26" s="745"/>
      <c r="ABA26" s="745"/>
      <c r="ABB26" s="745"/>
      <c r="ABC26" s="745"/>
      <c r="ABD26" s="745"/>
      <c r="ABE26" s="745"/>
      <c r="ABF26" s="745"/>
      <c r="ABG26" s="745"/>
      <c r="ABH26" s="745"/>
      <c r="ABI26" s="745"/>
      <c r="ABJ26" s="745"/>
      <c r="ABK26" s="745"/>
      <c r="ABL26" s="745"/>
      <c r="ABM26" s="745"/>
      <c r="ABN26" s="745"/>
      <c r="ABO26" s="745"/>
      <c r="ABP26" s="745"/>
      <c r="ABQ26" s="745"/>
      <c r="ABR26" s="745"/>
      <c r="ABS26" s="745"/>
      <c r="ABT26" s="745"/>
      <c r="ABU26" s="745"/>
      <c r="ABV26" s="745"/>
      <c r="ABW26" s="745"/>
      <c r="ABX26" s="745"/>
      <c r="ABY26" s="745"/>
      <c r="ABZ26" s="745"/>
      <c r="ACA26" s="745"/>
      <c r="ACB26" s="745"/>
      <c r="ACC26" s="745"/>
      <c r="ACD26" s="745"/>
      <c r="ACE26" s="745"/>
      <c r="ACF26" s="745"/>
      <c r="ACG26" s="745"/>
      <c r="ACH26" s="745"/>
      <c r="ACI26" s="745"/>
      <c r="ACJ26" s="745"/>
      <c r="ACK26" s="745"/>
      <c r="ACL26" s="745"/>
      <c r="ACM26" s="745"/>
      <c r="ACN26" s="745"/>
      <c r="ACO26" s="745"/>
      <c r="ACP26" s="745"/>
      <c r="ACQ26" s="745"/>
      <c r="ACR26" s="745"/>
      <c r="ACS26" s="745"/>
      <c r="ACT26" s="745"/>
      <c r="ACU26" s="745"/>
      <c r="ACV26" s="745"/>
      <c r="ACW26" s="745"/>
      <c r="ACX26" s="745"/>
      <c r="ACY26" s="745"/>
      <c r="ACZ26" s="745"/>
      <c r="ADA26" s="745"/>
      <c r="ADB26" s="745"/>
      <c r="ADC26" s="745"/>
      <c r="ADD26" s="745"/>
      <c r="ADE26" s="745"/>
      <c r="ADF26" s="745"/>
      <c r="ADG26" s="745"/>
      <c r="ADH26" s="745"/>
      <c r="ADI26" s="745"/>
      <c r="ADJ26" s="745"/>
      <c r="ADK26" s="745"/>
      <c r="ADL26" s="745"/>
      <c r="ADM26" s="745"/>
      <c r="ADN26" s="745"/>
      <c r="ADO26" s="745"/>
      <c r="ADP26" s="745"/>
      <c r="ADQ26" s="745"/>
      <c r="ADR26" s="745"/>
      <c r="ADS26" s="745"/>
      <c r="ADT26" s="745"/>
      <c r="ADU26" s="745"/>
      <c r="ADV26" s="745"/>
      <c r="ADW26" s="745"/>
      <c r="ADX26" s="745"/>
      <c r="ADY26" s="745"/>
      <c r="ADZ26" s="745"/>
      <c r="AEA26" s="745"/>
      <c r="AEB26" s="745"/>
      <c r="AEC26" s="745"/>
      <c r="AED26" s="745"/>
      <c r="AEE26" s="745"/>
      <c r="AEF26" s="745"/>
      <c r="AEG26" s="745"/>
      <c r="AEH26" s="745"/>
      <c r="AEI26" s="745"/>
      <c r="AEJ26" s="745"/>
      <c r="AEK26" s="745"/>
      <c r="AEL26" s="745"/>
      <c r="AEM26" s="745"/>
      <c r="AEN26" s="745"/>
      <c r="AEO26" s="745"/>
      <c r="AEP26" s="745"/>
      <c r="AEQ26" s="745"/>
      <c r="AER26" s="745"/>
      <c r="AES26" s="745"/>
      <c r="AET26" s="745"/>
      <c r="AEU26" s="745"/>
      <c r="AEV26" s="745"/>
      <c r="AEW26" s="745"/>
      <c r="AEX26" s="745"/>
      <c r="AEY26" s="745"/>
      <c r="AEZ26" s="745"/>
      <c r="AFA26" s="745"/>
      <c r="AFB26" s="745"/>
      <c r="AFC26" s="745"/>
      <c r="AFD26" s="745"/>
      <c r="AFE26" s="745"/>
      <c r="AFF26" s="745"/>
      <c r="AFG26" s="745"/>
      <c r="AFH26" s="745"/>
      <c r="AFI26" s="745"/>
      <c r="AFJ26" s="745"/>
      <c r="AFK26" s="745"/>
      <c r="AFL26" s="745"/>
      <c r="AFM26" s="745"/>
      <c r="AFN26" s="745"/>
      <c r="AFO26" s="745"/>
      <c r="AFP26" s="745"/>
      <c r="AFQ26" s="745"/>
      <c r="AFR26" s="745"/>
      <c r="AFS26" s="745"/>
      <c r="AFT26" s="745"/>
      <c r="AFU26" s="745"/>
      <c r="AFV26" s="745"/>
      <c r="AFW26" s="745"/>
      <c r="AFX26" s="745"/>
      <c r="AFY26" s="745"/>
      <c r="AFZ26" s="745"/>
      <c r="AGA26" s="745"/>
      <c r="AGB26" s="745"/>
      <c r="AGC26" s="745"/>
      <c r="AGD26" s="745"/>
      <c r="AGE26" s="745"/>
      <c r="AGF26" s="745"/>
      <c r="AGG26" s="745"/>
      <c r="AGH26" s="745"/>
      <c r="AGI26" s="745"/>
      <c r="AGJ26" s="745"/>
      <c r="AGK26" s="745"/>
      <c r="AGL26" s="745"/>
      <c r="AGM26" s="745"/>
      <c r="AGN26" s="745"/>
      <c r="AGO26" s="745"/>
      <c r="AGP26" s="745"/>
      <c r="AGQ26" s="745"/>
      <c r="AGR26" s="745"/>
      <c r="AGS26" s="745"/>
      <c r="AGT26" s="745"/>
      <c r="AGU26" s="745"/>
      <c r="AGV26" s="745"/>
      <c r="AGW26" s="745"/>
      <c r="AGX26" s="745"/>
      <c r="AGY26" s="745"/>
      <c r="AGZ26" s="745"/>
      <c r="AHA26" s="745"/>
      <c r="AHB26" s="745"/>
      <c r="AHC26" s="745"/>
      <c r="AHD26" s="745"/>
      <c r="AHE26" s="745"/>
      <c r="AHF26" s="745"/>
      <c r="AHG26" s="745"/>
      <c r="AHH26" s="745"/>
      <c r="AHI26" s="745"/>
      <c r="AHJ26" s="745"/>
      <c r="AHK26" s="745"/>
      <c r="AHL26" s="745"/>
      <c r="AHM26" s="745"/>
      <c r="AHN26" s="745"/>
      <c r="AHO26" s="745"/>
      <c r="AHP26" s="745"/>
      <c r="AHQ26" s="745"/>
      <c r="AHR26" s="745"/>
      <c r="AHS26" s="745"/>
      <c r="AHT26" s="745"/>
      <c r="AHU26" s="745"/>
      <c r="AHV26" s="745"/>
      <c r="AHW26" s="745"/>
      <c r="AHX26" s="745"/>
      <c r="AHY26" s="745"/>
      <c r="AHZ26" s="745"/>
      <c r="AIA26" s="745"/>
      <c r="AIB26" s="745"/>
      <c r="AIC26" s="745"/>
      <c r="AID26" s="745"/>
      <c r="AIE26" s="745"/>
      <c r="AIF26" s="745"/>
      <c r="AIG26" s="745"/>
      <c r="AIH26" s="745"/>
      <c r="AII26" s="745"/>
      <c r="AIJ26" s="745"/>
      <c r="AIK26" s="745"/>
      <c r="AIL26" s="745"/>
      <c r="AIM26" s="745"/>
      <c r="AIN26" s="745"/>
      <c r="AIO26" s="745"/>
      <c r="AIP26" s="745"/>
      <c r="AIQ26" s="745"/>
      <c r="AIR26" s="745"/>
      <c r="AIS26" s="745"/>
      <c r="AIT26" s="745"/>
      <c r="AIU26" s="745"/>
      <c r="AIV26" s="745"/>
      <c r="AIW26" s="745"/>
      <c r="AIX26" s="745"/>
      <c r="AIY26" s="745"/>
      <c r="AIZ26" s="745"/>
      <c r="AJA26" s="745"/>
      <c r="AJB26" s="745"/>
      <c r="AJC26" s="745"/>
      <c r="AJD26" s="745"/>
      <c r="AJE26" s="745"/>
      <c r="AJF26" s="745"/>
      <c r="AJG26" s="745"/>
      <c r="AJH26" s="745"/>
      <c r="AJI26" s="745"/>
      <c r="AJJ26" s="745"/>
      <c r="AJK26" s="745"/>
      <c r="AJL26" s="745"/>
      <c r="AJM26" s="745"/>
      <c r="AJN26" s="745"/>
      <c r="AJO26" s="745"/>
      <c r="AJP26" s="745"/>
      <c r="AJQ26" s="745"/>
      <c r="AJR26" s="745"/>
      <c r="AJS26" s="745"/>
      <c r="AJT26" s="745"/>
      <c r="AJU26" s="745"/>
      <c r="AJV26" s="745"/>
      <c r="AJW26" s="745"/>
      <c r="AJX26" s="745"/>
      <c r="AJY26" s="745"/>
      <c r="AJZ26" s="745"/>
      <c r="AKA26" s="745"/>
      <c r="AKB26" s="745"/>
      <c r="AKC26" s="745"/>
      <c r="AKD26" s="745"/>
      <c r="AKE26" s="745"/>
      <c r="AKF26" s="745"/>
      <c r="AKG26" s="745"/>
      <c r="AKH26" s="745"/>
      <c r="AKI26" s="745"/>
      <c r="AKJ26" s="745"/>
      <c r="AKK26" s="745"/>
      <c r="AKL26" s="745"/>
      <c r="AKM26" s="745"/>
      <c r="AKN26" s="745"/>
      <c r="AKO26" s="745"/>
      <c r="AKP26" s="745"/>
      <c r="AKQ26" s="745"/>
      <c r="AKR26" s="745"/>
      <c r="AKS26" s="745"/>
      <c r="AKT26" s="745"/>
      <c r="AKU26" s="745"/>
      <c r="AKV26" s="745"/>
      <c r="AKW26" s="745"/>
      <c r="AKX26" s="745"/>
      <c r="AKY26" s="745"/>
      <c r="AKZ26" s="745"/>
      <c r="ALA26" s="745"/>
      <c r="ALB26" s="745"/>
      <c r="ALC26" s="745"/>
      <c r="ALD26" s="745"/>
      <c r="ALE26" s="745"/>
      <c r="ALF26" s="745"/>
      <c r="ALG26" s="745"/>
      <c r="ALH26" s="745"/>
      <c r="ALI26" s="745"/>
      <c r="ALJ26" s="745"/>
      <c r="ALK26" s="745"/>
      <c r="ALL26" s="745"/>
      <c r="ALM26" s="745"/>
      <c r="ALN26" s="745"/>
      <c r="ALO26" s="745"/>
      <c r="ALP26" s="745"/>
      <c r="ALQ26" s="745"/>
      <c r="ALR26" s="745"/>
      <c r="ALS26" s="745"/>
      <c r="ALT26" s="745"/>
      <c r="ALU26" s="745"/>
      <c r="ALV26" s="745"/>
      <c r="ALW26" s="745"/>
      <c r="ALX26" s="745"/>
      <c r="ALY26" s="745"/>
      <c r="ALZ26" s="745"/>
      <c r="AMA26" s="745"/>
      <c r="AMB26" s="745"/>
      <c r="AMC26" s="745"/>
      <c r="AMD26" s="745"/>
      <c r="AME26" s="745"/>
    </row>
    <row r="27" spans="1:1019">
      <c r="A27" s="12">
        <v>-120</v>
      </c>
      <c r="B27" s="13" t="s">
        <v>42</v>
      </c>
      <c r="C27" s="12" t="s">
        <v>37</v>
      </c>
      <c r="D27" s="13" t="s">
        <v>14</v>
      </c>
      <c r="E27" s="12" t="s">
        <v>15</v>
      </c>
      <c r="F27" s="14">
        <v>21.4</v>
      </c>
      <c r="G27" s="15"/>
      <c r="H27" s="16"/>
      <c r="I27" s="17"/>
      <c r="J27" s="18">
        <f>F27</f>
        <v>21.4</v>
      </c>
      <c r="K27" s="16"/>
      <c r="L27" s="19" t="s">
        <v>16</v>
      </c>
      <c r="N27" s="17"/>
      <c r="O27" s="17"/>
    </row>
    <row r="28" spans="1:1019">
      <c r="A28" s="12">
        <f>-120/1</f>
        <v>-120</v>
      </c>
      <c r="B28" s="13" t="s">
        <v>43</v>
      </c>
      <c r="C28" s="12" t="s">
        <v>37</v>
      </c>
      <c r="D28" s="13" t="s">
        <v>13</v>
      </c>
      <c r="E28" s="12" t="s">
        <v>15</v>
      </c>
      <c r="F28" s="14">
        <v>4.5999999999999996</v>
      </c>
      <c r="G28" s="15"/>
      <c r="H28" s="16"/>
      <c r="I28" s="17"/>
      <c r="J28" s="18">
        <f>F28</f>
        <v>4.5999999999999996</v>
      </c>
      <c r="K28" s="16"/>
      <c r="L28" s="19" t="s">
        <v>16</v>
      </c>
      <c r="N28" s="17"/>
      <c r="O28" s="17"/>
    </row>
    <row r="29" spans="1:1019">
      <c r="A29" s="12">
        <f>-120/2</f>
        <v>-60</v>
      </c>
      <c r="B29" s="13" t="s">
        <v>44</v>
      </c>
      <c r="C29" s="12" t="s">
        <v>37</v>
      </c>
      <c r="D29" s="13" t="s">
        <v>14</v>
      </c>
      <c r="E29" s="12" t="s">
        <v>15</v>
      </c>
      <c r="F29" s="14">
        <v>4.5999999999999996</v>
      </c>
      <c r="G29" s="15"/>
      <c r="H29" s="16"/>
      <c r="I29" s="17"/>
      <c r="J29" s="18">
        <f>F29</f>
        <v>4.5999999999999996</v>
      </c>
      <c r="K29" s="16"/>
      <c r="L29" s="19" t="s">
        <v>16</v>
      </c>
      <c r="N29" s="17"/>
      <c r="O29" s="17"/>
    </row>
    <row r="30" spans="1:1019">
      <c r="A30" s="20">
        <f>-120/3</f>
        <v>-40</v>
      </c>
      <c r="B30" s="21" t="s">
        <v>31</v>
      </c>
      <c r="C30" s="20" t="s">
        <v>18</v>
      </c>
      <c r="D30" s="21" t="s">
        <v>13</v>
      </c>
      <c r="E30" s="20" t="s">
        <v>19</v>
      </c>
      <c r="F30" s="22">
        <v>3</v>
      </c>
      <c r="G30" s="15"/>
      <c r="H30" s="16"/>
      <c r="I30" s="17"/>
      <c r="J30" s="16"/>
      <c r="K30" s="23">
        <f>F30</f>
        <v>3</v>
      </c>
      <c r="L30" s="19" t="s">
        <v>16</v>
      </c>
      <c r="N30" s="17"/>
      <c r="O30" s="17"/>
    </row>
    <row r="31" spans="1:1019" ht="30">
      <c r="A31" s="12">
        <v>-121</v>
      </c>
      <c r="B31" s="13" t="s">
        <v>45</v>
      </c>
      <c r="C31" s="12" t="s">
        <v>37</v>
      </c>
      <c r="D31" s="13" t="s">
        <v>29</v>
      </c>
      <c r="E31" s="12" t="s">
        <v>15</v>
      </c>
      <c r="F31" s="14">
        <v>20.5</v>
      </c>
      <c r="G31" s="15"/>
      <c r="H31" s="16"/>
      <c r="I31" s="17"/>
      <c r="J31" s="18">
        <f>F31</f>
        <v>20.5</v>
      </c>
      <c r="K31" s="16"/>
      <c r="L31" s="19" t="s">
        <v>16</v>
      </c>
      <c r="N31" s="17"/>
      <c r="O31" s="17"/>
    </row>
    <row r="32" spans="1:1019">
      <c r="A32" s="24">
        <v>-122</v>
      </c>
      <c r="B32" s="25" t="s">
        <v>12</v>
      </c>
      <c r="C32" s="24" t="s">
        <v>37</v>
      </c>
      <c r="D32" s="25" t="s">
        <v>14</v>
      </c>
      <c r="E32" s="24" t="s">
        <v>21</v>
      </c>
      <c r="F32" s="26">
        <v>23.7</v>
      </c>
      <c r="G32" s="15"/>
      <c r="H32" s="16"/>
      <c r="I32" s="27">
        <f>F32</f>
        <v>23.7</v>
      </c>
      <c r="J32" s="16"/>
      <c r="K32" s="16"/>
      <c r="L32" s="19" t="s">
        <v>16</v>
      </c>
      <c r="N32" s="569"/>
      <c r="O32" s="688">
        <f>F32</f>
        <v>23.7</v>
      </c>
    </row>
    <row r="33" spans="1:1019">
      <c r="A33" s="28">
        <v>-123</v>
      </c>
      <c r="B33" s="29" t="s">
        <v>46</v>
      </c>
      <c r="C33" s="28" t="s">
        <v>13</v>
      </c>
      <c r="D33" s="29" t="s">
        <v>14</v>
      </c>
      <c r="E33" s="28"/>
      <c r="F33" s="30">
        <v>1.4</v>
      </c>
      <c r="G33" s="30">
        <f>F33</f>
        <v>1.4</v>
      </c>
      <c r="H33" s="16"/>
      <c r="I33" s="17"/>
      <c r="J33" s="16"/>
      <c r="K33" s="16"/>
      <c r="L33" s="31" t="s">
        <v>47</v>
      </c>
      <c r="N33" s="17"/>
      <c r="O33" s="17"/>
    </row>
    <row r="34" spans="1:1019">
      <c r="A34" s="12">
        <v>-124</v>
      </c>
      <c r="B34" s="751" t="s">
        <v>48</v>
      </c>
      <c r="C34" s="32" t="s">
        <v>49</v>
      </c>
      <c r="D34" s="13" t="s">
        <v>14</v>
      </c>
      <c r="E34" s="12" t="s">
        <v>15</v>
      </c>
      <c r="F34" s="14">
        <v>83.7</v>
      </c>
      <c r="G34" s="15"/>
      <c r="H34" s="16"/>
      <c r="I34" s="17"/>
      <c r="J34" s="18">
        <f>F34</f>
        <v>83.7</v>
      </c>
      <c r="K34" s="16"/>
      <c r="L34" s="19" t="s">
        <v>16</v>
      </c>
      <c r="N34" s="17"/>
      <c r="O34" s="17"/>
    </row>
    <row r="35" spans="1:1019">
      <c r="A35" s="20">
        <v>-125</v>
      </c>
      <c r="B35" s="21" t="s">
        <v>30</v>
      </c>
      <c r="C35" s="20" t="s">
        <v>13</v>
      </c>
      <c r="D35" s="21" t="s">
        <v>14</v>
      </c>
      <c r="E35" s="20" t="s">
        <v>19</v>
      </c>
      <c r="F35" s="22">
        <v>2.9</v>
      </c>
      <c r="G35" s="15"/>
      <c r="H35" s="16"/>
      <c r="I35" s="17"/>
      <c r="J35" s="16"/>
      <c r="K35" s="23">
        <f>F35</f>
        <v>2.9</v>
      </c>
      <c r="L35" s="19" t="s">
        <v>16</v>
      </c>
      <c r="N35" s="17"/>
      <c r="O35" s="17"/>
    </row>
    <row r="36" spans="1:1019" ht="30">
      <c r="A36" s="20">
        <f>-125/1</f>
        <v>-125</v>
      </c>
      <c r="B36" s="21" t="s">
        <v>50</v>
      </c>
      <c r="C36" s="20" t="s">
        <v>13</v>
      </c>
      <c r="D36" s="21" t="s">
        <v>29</v>
      </c>
      <c r="E36" s="20" t="s">
        <v>19</v>
      </c>
      <c r="F36" s="22">
        <v>9.6999999999999993</v>
      </c>
      <c r="G36" s="15"/>
      <c r="H36" s="16"/>
      <c r="I36" s="17"/>
      <c r="J36" s="16"/>
      <c r="K36" s="23">
        <f>F36</f>
        <v>9.6999999999999993</v>
      </c>
      <c r="L36" s="19" t="s">
        <v>16</v>
      </c>
      <c r="N36" s="17"/>
      <c r="O36" s="17"/>
    </row>
    <row r="37" spans="1:1019" ht="30">
      <c r="A37" s="24">
        <v>-126</v>
      </c>
      <c r="B37" s="25" t="s">
        <v>51</v>
      </c>
      <c r="C37" s="24" t="s">
        <v>37</v>
      </c>
      <c r="D37" s="25" t="s">
        <v>14</v>
      </c>
      <c r="E37" s="24" t="s">
        <v>21</v>
      </c>
      <c r="F37" s="26">
        <v>13.6</v>
      </c>
      <c r="G37" s="15"/>
      <c r="H37" s="16"/>
      <c r="I37" s="27">
        <f>F37</f>
        <v>13.6</v>
      </c>
      <c r="J37" s="16"/>
      <c r="K37" s="16"/>
      <c r="L37" s="19" t="s">
        <v>16</v>
      </c>
      <c r="N37" s="688">
        <f>F37</f>
        <v>13.6</v>
      </c>
      <c r="O37" s="17"/>
    </row>
    <row r="38" spans="1:1019">
      <c r="A38" s="20">
        <f>-126/1</f>
        <v>-126</v>
      </c>
      <c r="B38" s="21" t="s">
        <v>24</v>
      </c>
      <c r="C38" s="20" t="s">
        <v>13</v>
      </c>
      <c r="D38" s="21" t="s">
        <v>13</v>
      </c>
      <c r="E38" s="20" t="s">
        <v>19</v>
      </c>
      <c r="F38" s="22">
        <v>3.4</v>
      </c>
      <c r="G38" s="15"/>
      <c r="H38" s="16"/>
      <c r="I38" s="17"/>
      <c r="J38" s="16"/>
      <c r="K38" s="23">
        <f>F38</f>
        <v>3.4</v>
      </c>
      <c r="L38" s="19" t="s">
        <v>16</v>
      </c>
      <c r="N38" s="17"/>
      <c r="O38" s="17"/>
    </row>
    <row r="39" spans="1:1019" ht="30">
      <c r="A39" s="24">
        <v>-127</v>
      </c>
      <c r="B39" s="25" t="s">
        <v>52</v>
      </c>
      <c r="C39" s="24" t="s">
        <v>37</v>
      </c>
      <c r="D39" s="25" t="s">
        <v>14</v>
      </c>
      <c r="E39" s="24" t="s">
        <v>21</v>
      </c>
      <c r="F39" s="26">
        <v>16.8</v>
      </c>
      <c r="G39" s="15"/>
      <c r="H39" s="16"/>
      <c r="I39" s="27">
        <f>F39</f>
        <v>16.8</v>
      </c>
      <c r="J39" s="16"/>
      <c r="K39" s="16"/>
      <c r="L39" s="19" t="s">
        <v>16</v>
      </c>
      <c r="N39" s="688">
        <f>F39</f>
        <v>16.8</v>
      </c>
      <c r="O39" s="17"/>
    </row>
    <row r="40" spans="1:1019">
      <c r="A40" s="24">
        <v>-128</v>
      </c>
      <c r="B40" s="25" t="s">
        <v>53</v>
      </c>
      <c r="C40" s="24" t="s">
        <v>37</v>
      </c>
      <c r="D40" s="25" t="s">
        <v>14</v>
      </c>
      <c r="E40" s="24" t="s">
        <v>21</v>
      </c>
      <c r="F40" s="26">
        <v>14.1</v>
      </c>
      <c r="G40" s="15"/>
      <c r="H40" s="16"/>
      <c r="I40" s="27">
        <f>F40</f>
        <v>14.1</v>
      </c>
      <c r="J40" s="16"/>
      <c r="K40" s="16"/>
      <c r="L40" s="19" t="s">
        <v>16</v>
      </c>
      <c r="N40" s="17"/>
      <c r="O40" s="688">
        <f>F40</f>
        <v>14.1</v>
      </c>
    </row>
    <row r="41" spans="1:1019">
      <c r="A41" s="20">
        <v>-129</v>
      </c>
      <c r="B41" s="21" t="s">
        <v>54</v>
      </c>
      <c r="C41" s="20" t="s">
        <v>13</v>
      </c>
      <c r="D41" s="21" t="s">
        <v>13</v>
      </c>
      <c r="E41" s="20" t="s">
        <v>19</v>
      </c>
      <c r="F41" s="22">
        <v>5.8</v>
      </c>
      <c r="G41" s="15"/>
      <c r="H41" s="16"/>
      <c r="I41" s="17"/>
      <c r="J41" s="16"/>
      <c r="K41" s="23">
        <f>F41</f>
        <v>5.8</v>
      </c>
      <c r="L41" s="19" t="s">
        <v>16</v>
      </c>
      <c r="N41" s="17"/>
      <c r="O41" s="17"/>
    </row>
    <row r="42" spans="1:1019">
      <c r="A42" s="24">
        <v>-130</v>
      </c>
      <c r="B42" s="25" t="s">
        <v>55</v>
      </c>
      <c r="C42" s="24" t="s">
        <v>37</v>
      </c>
      <c r="D42" s="25" t="s">
        <v>14</v>
      </c>
      <c r="E42" s="24" t="s">
        <v>21</v>
      </c>
      <c r="F42" s="26">
        <v>7.6</v>
      </c>
      <c r="G42" s="15"/>
      <c r="H42" s="16"/>
      <c r="I42" s="27">
        <f>F42</f>
        <v>7.6</v>
      </c>
      <c r="J42" s="16"/>
      <c r="K42" s="16"/>
      <c r="L42" s="19" t="s">
        <v>16</v>
      </c>
      <c r="N42" s="688">
        <f>F42</f>
        <v>7.6</v>
      </c>
      <c r="O42" s="17"/>
    </row>
    <row r="43" spans="1:1019">
      <c r="A43" s="28">
        <v>-131</v>
      </c>
      <c r="B43" s="29" t="s">
        <v>56</v>
      </c>
      <c r="C43" s="28" t="s">
        <v>13</v>
      </c>
      <c r="D43" s="29" t="s">
        <v>14</v>
      </c>
      <c r="E43" s="28"/>
      <c r="F43" s="30">
        <v>4.7</v>
      </c>
      <c r="G43" s="30">
        <f>F43</f>
        <v>4.7</v>
      </c>
      <c r="H43" s="16"/>
      <c r="I43" s="17"/>
      <c r="J43" s="16"/>
      <c r="K43" s="16"/>
      <c r="L43" s="31" t="s">
        <v>47</v>
      </c>
      <c r="N43" s="17"/>
      <c r="O43" s="17"/>
    </row>
    <row r="44" spans="1:1019">
      <c r="A44" s="24">
        <v>-132</v>
      </c>
      <c r="B44" s="25" t="s">
        <v>57</v>
      </c>
      <c r="C44" s="24" t="s">
        <v>37</v>
      </c>
      <c r="D44" s="25" t="s">
        <v>14</v>
      </c>
      <c r="E44" s="24" t="s">
        <v>21</v>
      </c>
      <c r="F44" s="26">
        <v>3</v>
      </c>
      <c r="G44" s="15"/>
      <c r="H44" s="16"/>
      <c r="I44" s="27">
        <f>F44</f>
        <v>3</v>
      </c>
      <c r="J44" s="16"/>
      <c r="K44" s="16"/>
      <c r="L44" s="19" t="s">
        <v>16</v>
      </c>
      <c r="N44" s="688">
        <f t="shared" ref="N44:N45" si="2">F44</f>
        <v>3</v>
      </c>
      <c r="O44" s="17"/>
    </row>
    <row r="45" spans="1:1019">
      <c r="A45" s="24">
        <v>-133</v>
      </c>
      <c r="B45" s="25" t="s">
        <v>58</v>
      </c>
      <c r="C45" s="24" t="s">
        <v>37</v>
      </c>
      <c r="D45" s="25" t="s">
        <v>14</v>
      </c>
      <c r="E45" s="24" t="s">
        <v>21</v>
      </c>
      <c r="F45" s="26">
        <v>4.5999999999999996</v>
      </c>
      <c r="G45" s="15"/>
      <c r="H45" s="16"/>
      <c r="I45" s="27">
        <f>F45</f>
        <v>4.5999999999999996</v>
      </c>
      <c r="J45" s="16"/>
      <c r="K45" s="16"/>
      <c r="L45" s="19" t="s">
        <v>16</v>
      </c>
      <c r="N45" s="688">
        <f t="shared" si="2"/>
        <v>4.5999999999999996</v>
      </c>
      <c r="O45" s="17"/>
    </row>
    <row r="46" spans="1:1019">
      <c r="A46" s="28">
        <v>-134</v>
      </c>
      <c r="B46" s="29" t="s">
        <v>59</v>
      </c>
      <c r="C46" s="28" t="s">
        <v>13</v>
      </c>
      <c r="D46" s="29" t="s">
        <v>14</v>
      </c>
      <c r="E46" s="28"/>
      <c r="F46" s="30">
        <v>8.1999999999999993</v>
      </c>
      <c r="G46" s="30">
        <f>F46</f>
        <v>8.1999999999999993</v>
      </c>
      <c r="H46" s="16"/>
      <c r="I46" s="17"/>
      <c r="J46" s="16"/>
      <c r="K46" s="16"/>
      <c r="L46" s="31" t="s">
        <v>47</v>
      </c>
      <c r="N46" s="17"/>
      <c r="O46" s="17"/>
    </row>
    <row r="47" spans="1:1019">
      <c r="A47" s="20">
        <v>-135</v>
      </c>
      <c r="B47" s="21" t="s">
        <v>24</v>
      </c>
      <c r="C47" s="20" t="s">
        <v>13</v>
      </c>
      <c r="D47" s="21" t="s">
        <v>13</v>
      </c>
      <c r="E47" s="20" t="s">
        <v>19</v>
      </c>
      <c r="F47" s="22">
        <v>5.7</v>
      </c>
      <c r="G47" s="15"/>
      <c r="H47" s="16"/>
      <c r="I47" s="17"/>
      <c r="J47" s="16"/>
      <c r="K47" s="23">
        <f>F47</f>
        <v>5.7</v>
      </c>
      <c r="L47" s="19" t="s">
        <v>16</v>
      </c>
      <c r="N47" s="17"/>
      <c r="O47" s="17"/>
    </row>
    <row r="48" spans="1:1019" s="601" customFormat="1">
      <c r="A48" s="582"/>
      <c r="B48" s="750" t="s">
        <v>829</v>
      </c>
      <c r="C48" s="582"/>
      <c r="D48" s="583"/>
      <c r="E48" s="582"/>
      <c r="F48" s="538"/>
      <c r="G48" s="538"/>
      <c r="H48" s="743"/>
      <c r="I48" s="746"/>
      <c r="J48" s="743"/>
      <c r="K48" s="747"/>
      <c r="L48" s="744"/>
      <c r="M48" s="745"/>
      <c r="N48" s="746"/>
      <c r="O48" s="746"/>
      <c r="P48" s="745"/>
      <c r="Q48" s="745"/>
      <c r="R48" s="745"/>
      <c r="S48" s="745"/>
      <c r="T48" s="745"/>
      <c r="U48" s="745"/>
      <c r="V48" s="745"/>
      <c r="W48" s="745"/>
      <c r="X48" s="745"/>
      <c r="Y48" s="745"/>
      <c r="Z48" s="745"/>
      <c r="AA48" s="745"/>
      <c r="AB48" s="745"/>
      <c r="AC48" s="745"/>
      <c r="AD48" s="745"/>
      <c r="AE48" s="745"/>
      <c r="AF48" s="745"/>
      <c r="AG48" s="745"/>
      <c r="AH48" s="745"/>
      <c r="AI48" s="745"/>
      <c r="AJ48" s="745"/>
      <c r="AK48" s="745"/>
      <c r="AL48" s="745"/>
      <c r="AM48" s="745"/>
      <c r="AN48" s="745"/>
      <c r="AO48" s="745"/>
      <c r="AP48" s="745"/>
      <c r="AQ48" s="745"/>
      <c r="AR48" s="745"/>
      <c r="AS48" s="745"/>
      <c r="AT48" s="745"/>
      <c r="AU48" s="745"/>
      <c r="AV48" s="745"/>
      <c r="AW48" s="745"/>
      <c r="AX48" s="745"/>
      <c r="AY48" s="745"/>
      <c r="AZ48" s="745"/>
      <c r="BA48" s="745"/>
      <c r="BB48" s="745"/>
      <c r="BC48" s="745"/>
      <c r="BD48" s="745"/>
      <c r="BE48" s="745"/>
      <c r="BF48" s="745"/>
      <c r="BG48" s="745"/>
      <c r="BH48" s="745"/>
      <c r="BI48" s="745"/>
      <c r="BJ48" s="745"/>
      <c r="BK48" s="745"/>
      <c r="BL48" s="745"/>
      <c r="BM48" s="745"/>
      <c r="BN48" s="745"/>
      <c r="BO48" s="745"/>
      <c r="BP48" s="745"/>
      <c r="BQ48" s="745"/>
      <c r="BR48" s="745"/>
      <c r="BS48" s="745"/>
      <c r="BT48" s="745"/>
      <c r="BU48" s="745"/>
      <c r="BV48" s="745"/>
      <c r="BW48" s="745"/>
      <c r="BX48" s="745"/>
      <c r="BY48" s="745"/>
      <c r="BZ48" s="745"/>
      <c r="CA48" s="745"/>
      <c r="CB48" s="745"/>
      <c r="CC48" s="745"/>
      <c r="CD48" s="745"/>
      <c r="CE48" s="745"/>
      <c r="CF48" s="745"/>
      <c r="CG48" s="745"/>
      <c r="CH48" s="745"/>
      <c r="CI48" s="745"/>
      <c r="CJ48" s="745"/>
      <c r="CK48" s="745"/>
      <c r="CL48" s="745"/>
      <c r="CM48" s="745"/>
      <c r="CN48" s="745"/>
      <c r="CO48" s="745"/>
      <c r="CP48" s="745"/>
      <c r="CQ48" s="745"/>
      <c r="CR48" s="745"/>
      <c r="CS48" s="745"/>
      <c r="CT48" s="745"/>
      <c r="CU48" s="745"/>
      <c r="CV48" s="745"/>
      <c r="CW48" s="745"/>
      <c r="CX48" s="745"/>
      <c r="CY48" s="745"/>
      <c r="CZ48" s="745"/>
      <c r="DA48" s="745"/>
      <c r="DB48" s="745"/>
      <c r="DC48" s="745"/>
      <c r="DD48" s="745"/>
      <c r="DE48" s="745"/>
      <c r="DF48" s="745"/>
      <c r="DG48" s="745"/>
      <c r="DH48" s="745"/>
      <c r="DI48" s="745"/>
      <c r="DJ48" s="745"/>
      <c r="DK48" s="745"/>
      <c r="DL48" s="745"/>
      <c r="DM48" s="745"/>
      <c r="DN48" s="745"/>
      <c r="DO48" s="745"/>
      <c r="DP48" s="745"/>
      <c r="DQ48" s="745"/>
      <c r="DR48" s="745"/>
      <c r="DS48" s="745"/>
      <c r="DT48" s="745"/>
      <c r="DU48" s="745"/>
      <c r="DV48" s="745"/>
      <c r="DW48" s="745"/>
      <c r="DX48" s="745"/>
      <c r="DY48" s="745"/>
      <c r="DZ48" s="745"/>
      <c r="EA48" s="745"/>
      <c r="EB48" s="745"/>
      <c r="EC48" s="745"/>
      <c r="ED48" s="745"/>
      <c r="EE48" s="745"/>
      <c r="EF48" s="745"/>
      <c r="EG48" s="745"/>
      <c r="EH48" s="745"/>
      <c r="EI48" s="745"/>
      <c r="EJ48" s="745"/>
      <c r="EK48" s="745"/>
      <c r="EL48" s="745"/>
      <c r="EM48" s="745"/>
      <c r="EN48" s="745"/>
      <c r="EO48" s="745"/>
      <c r="EP48" s="745"/>
      <c r="EQ48" s="745"/>
      <c r="ER48" s="745"/>
      <c r="ES48" s="745"/>
      <c r="ET48" s="745"/>
      <c r="EU48" s="745"/>
      <c r="EV48" s="745"/>
      <c r="EW48" s="745"/>
      <c r="EX48" s="745"/>
      <c r="EY48" s="745"/>
      <c r="EZ48" s="745"/>
      <c r="FA48" s="745"/>
      <c r="FB48" s="745"/>
      <c r="FC48" s="745"/>
      <c r="FD48" s="745"/>
      <c r="FE48" s="745"/>
      <c r="FF48" s="745"/>
      <c r="FG48" s="745"/>
      <c r="FH48" s="745"/>
      <c r="FI48" s="745"/>
      <c r="FJ48" s="745"/>
      <c r="FK48" s="745"/>
      <c r="FL48" s="745"/>
      <c r="FM48" s="745"/>
      <c r="FN48" s="745"/>
      <c r="FO48" s="745"/>
      <c r="FP48" s="745"/>
      <c r="FQ48" s="745"/>
      <c r="FR48" s="745"/>
      <c r="FS48" s="745"/>
      <c r="FT48" s="745"/>
      <c r="FU48" s="745"/>
      <c r="FV48" s="745"/>
      <c r="FW48" s="745"/>
      <c r="FX48" s="745"/>
      <c r="FY48" s="745"/>
      <c r="FZ48" s="745"/>
      <c r="GA48" s="745"/>
      <c r="GB48" s="745"/>
      <c r="GC48" s="745"/>
      <c r="GD48" s="745"/>
      <c r="GE48" s="745"/>
      <c r="GF48" s="745"/>
      <c r="GG48" s="745"/>
      <c r="GH48" s="745"/>
      <c r="GI48" s="745"/>
      <c r="GJ48" s="745"/>
      <c r="GK48" s="745"/>
      <c r="GL48" s="745"/>
      <c r="GM48" s="745"/>
      <c r="GN48" s="745"/>
      <c r="GO48" s="745"/>
      <c r="GP48" s="745"/>
      <c r="GQ48" s="745"/>
      <c r="GR48" s="745"/>
      <c r="GS48" s="745"/>
      <c r="GT48" s="745"/>
      <c r="GU48" s="745"/>
      <c r="GV48" s="745"/>
      <c r="GW48" s="745"/>
      <c r="GX48" s="745"/>
      <c r="GY48" s="745"/>
      <c r="GZ48" s="745"/>
      <c r="HA48" s="745"/>
      <c r="HB48" s="745"/>
      <c r="HC48" s="745"/>
      <c r="HD48" s="745"/>
      <c r="HE48" s="745"/>
      <c r="HF48" s="745"/>
      <c r="HG48" s="745"/>
      <c r="HH48" s="745"/>
      <c r="HI48" s="745"/>
      <c r="HJ48" s="745"/>
      <c r="HK48" s="745"/>
      <c r="HL48" s="745"/>
      <c r="HM48" s="745"/>
      <c r="HN48" s="745"/>
      <c r="HO48" s="745"/>
      <c r="HP48" s="745"/>
      <c r="HQ48" s="745"/>
      <c r="HR48" s="745"/>
      <c r="HS48" s="745"/>
      <c r="HT48" s="745"/>
      <c r="HU48" s="745"/>
      <c r="HV48" s="745"/>
      <c r="HW48" s="745"/>
      <c r="HX48" s="745"/>
      <c r="HY48" s="745"/>
      <c r="HZ48" s="745"/>
      <c r="IA48" s="745"/>
      <c r="IB48" s="745"/>
      <c r="IC48" s="745"/>
      <c r="ID48" s="745"/>
      <c r="IE48" s="745"/>
      <c r="IF48" s="745"/>
      <c r="IG48" s="745"/>
      <c r="IH48" s="745"/>
      <c r="II48" s="745"/>
      <c r="IJ48" s="745"/>
      <c r="IK48" s="745"/>
      <c r="IL48" s="745"/>
      <c r="IM48" s="745"/>
      <c r="IN48" s="745"/>
      <c r="IO48" s="745"/>
      <c r="IP48" s="745"/>
      <c r="IQ48" s="745"/>
      <c r="IR48" s="745"/>
      <c r="IS48" s="745"/>
      <c r="IT48" s="745"/>
      <c r="IU48" s="745"/>
      <c r="IV48" s="745"/>
      <c r="IW48" s="745"/>
      <c r="IX48" s="745"/>
      <c r="IY48" s="745"/>
      <c r="IZ48" s="745"/>
      <c r="JA48" s="745"/>
      <c r="JB48" s="745"/>
      <c r="JC48" s="745"/>
      <c r="JD48" s="745"/>
      <c r="JE48" s="745"/>
      <c r="JF48" s="745"/>
      <c r="JG48" s="745"/>
      <c r="JH48" s="745"/>
      <c r="JI48" s="745"/>
      <c r="JJ48" s="745"/>
      <c r="JK48" s="745"/>
      <c r="JL48" s="745"/>
      <c r="JM48" s="745"/>
      <c r="JN48" s="745"/>
      <c r="JO48" s="745"/>
      <c r="JP48" s="745"/>
      <c r="JQ48" s="745"/>
      <c r="JR48" s="745"/>
      <c r="JS48" s="745"/>
      <c r="JT48" s="745"/>
      <c r="JU48" s="745"/>
      <c r="JV48" s="745"/>
      <c r="JW48" s="745"/>
      <c r="JX48" s="745"/>
      <c r="JY48" s="745"/>
      <c r="JZ48" s="745"/>
      <c r="KA48" s="745"/>
      <c r="KB48" s="745"/>
      <c r="KC48" s="745"/>
      <c r="KD48" s="745"/>
      <c r="KE48" s="745"/>
      <c r="KF48" s="745"/>
      <c r="KG48" s="745"/>
      <c r="KH48" s="745"/>
      <c r="KI48" s="745"/>
      <c r="KJ48" s="745"/>
      <c r="KK48" s="745"/>
      <c r="KL48" s="745"/>
      <c r="KM48" s="745"/>
      <c r="KN48" s="745"/>
      <c r="KO48" s="745"/>
      <c r="KP48" s="745"/>
      <c r="KQ48" s="745"/>
      <c r="KR48" s="745"/>
      <c r="KS48" s="745"/>
      <c r="KT48" s="745"/>
      <c r="KU48" s="745"/>
      <c r="KV48" s="745"/>
      <c r="KW48" s="745"/>
      <c r="KX48" s="745"/>
      <c r="KY48" s="745"/>
      <c r="KZ48" s="745"/>
      <c r="LA48" s="745"/>
      <c r="LB48" s="745"/>
      <c r="LC48" s="745"/>
      <c r="LD48" s="745"/>
      <c r="LE48" s="745"/>
      <c r="LF48" s="745"/>
      <c r="LG48" s="745"/>
      <c r="LH48" s="745"/>
      <c r="LI48" s="745"/>
      <c r="LJ48" s="745"/>
      <c r="LK48" s="745"/>
      <c r="LL48" s="745"/>
      <c r="LM48" s="745"/>
      <c r="LN48" s="745"/>
      <c r="LO48" s="745"/>
      <c r="LP48" s="745"/>
      <c r="LQ48" s="745"/>
      <c r="LR48" s="745"/>
      <c r="LS48" s="745"/>
      <c r="LT48" s="745"/>
      <c r="LU48" s="745"/>
      <c r="LV48" s="745"/>
      <c r="LW48" s="745"/>
      <c r="LX48" s="745"/>
      <c r="LY48" s="745"/>
      <c r="LZ48" s="745"/>
      <c r="MA48" s="745"/>
      <c r="MB48" s="745"/>
      <c r="MC48" s="745"/>
      <c r="MD48" s="745"/>
      <c r="ME48" s="745"/>
      <c r="MF48" s="745"/>
      <c r="MG48" s="745"/>
      <c r="MH48" s="745"/>
      <c r="MI48" s="745"/>
      <c r="MJ48" s="745"/>
      <c r="MK48" s="745"/>
      <c r="ML48" s="745"/>
      <c r="MM48" s="745"/>
      <c r="MN48" s="745"/>
      <c r="MO48" s="745"/>
      <c r="MP48" s="745"/>
      <c r="MQ48" s="745"/>
      <c r="MR48" s="745"/>
      <c r="MS48" s="745"/>
      <c r="MT48" s="745"/>
      <c r="MU48" s="745"/>
      <c r="MV48" s="745"/>
      <c r="MW48" s="745"/>
      <c r="MX48" s="745"/>
      <c r="MY48" s="745"/>
      <c r="MZ48" s="745"/>
      <c r="NA48" s="745"/>
      <c r="NB48" s="745"/>
      <c r="NC48" s="745"/>
      <c r="ND48" s="745"/>
      <c r="NE48" s="745"/>
      <c r="NF48" s="745"/>
      <c r="NG48" s="745"/>
      <c r="NH48" s="745"/>
      <c r="NI48" s="745"/>
      <c r="NJ48" s="745"/>
      <c r="NK48" s="745"/>
      <c r="NL48" s="745"/>
      <c r="NM48" s="745"/>
      <c r="NN48" s="745"/>
      <c r="NO48" s="745"/>
      <c r="NP48" s="745"/>
      <c r="NQ48" s="745"/>
      <c r="NR48" s="745"/>
      <c r="NS48" s="745"/>
      <c r="NT48" s="745"/>
      <c r="NU48" s="745"/>
      <c r="NV48" s="745"/>
      <c r="NW48" s="745"/>
      <c r="NX48" s="745"/>
      <c r="NY48" s="745"/>
      <c r="NZ48" s="745"/>
      <c r="OA48" s="745"/>
      <c r="OB48" s="745"/>
      <c r="OC48" s="745"/>
      <c r="OD48" s="745"/>
      <c r="OE48" s="745"/>
      <c r="OF48" s="745"/>
      <c r="OG48" s="745"/>
      <c r="OH48" s="745"/>
      <c r="OI48" s="745"/>
      <c r="OJ48" s="745"/>
      <c r="OK48" s="745"/>
      <c r="OL48" s="745"/>
      <c r="OM48" s="745"/>
      <c r="ON48" s="745"/>
      <c r="OO48" s="745"/>
      <c r="OP48" s="745"/>
      <c r="OQ48" s="745"/>
      <c r="OR48" s="745"/>
      <c r="OS48" s="745"/>
      <c r="OT48" s="745"/>
      <c r="OU48" s="745"/>
      <c r="OV48" s="745"/>
      <c r="OW48" s="745"/>
      <c r="OX48" s="745"/>
      <c r="OY48" s="745"/>
      <c r="OZ48" s="745"/>
      <c r="PA48" s="745"/>
      <c r="PB48" s="745"/>
      <c r="PC48" s="745"/>
      <c r="PD48" s="745"/>
      <c r="PE48" s="745"/>
      <c r="PF48" s="745"/>
      <c r="PG48" s="745"/>
      <c r="PH48" s="745"/>
      <c r="PI48" s="745"/>
      <c r="PJ48" s="745"/>
      <c r="PK48" s="745"/>
      <c r="PL48" s="745"/>
      <c r="PM48" s="745"/>
      <c r="PN48" s="745"/>
      <c r="PO48" s="745"/>
      <c r="PP48" s="745"/>
      <c r="PQ48" s="745"/>
      <c r="PR48" s="745"/>
      <c r="PS48" s="745"/>
      <c r="PT48" s="745"/>
      <c r="PU48" s="745"/>
      <c r="PV48" s="745"/>
      <c r="PW48" s="745"/>
      <c r="PX48" s="745"/>
      <c r="PY48" s="745"/>
      <c r="PZ48" s="745"/>
      <c r="QA48" s="745"/>
      <c r="QB48" s="745"/>
      <c r="QC48" s="745"/>
      <c r="QD48" s="745"/>
      <c r="QE48" s="745"/>
      <c r="QF48" s="745"/>
      <c r="QG48" s="745"/>
      <c r="QH48" s="745"/>
      <c r="QI48" s="745"/>
      <c r="QJ48" s="745"/>
      <c r="QK48" s="745"/>
      <c r="QL48" s="745"/>
      <c r="QM48" s="745"/>
      <c r="QN48" s="745"/>
      <c r="QO48" s="745"/>
      <c r="QP48" s="745"/>
      <c r="QQ48" s="745"/>
      <c r="QR48" s="745"/>
      <c r="QS48" s="745"/>
      <c r="QT48" s="745"/>
      <c r="QU48" s="745"/>
      <c r="QV48" s="745"/>
      <c r="QW48" s="745"/>
      <c r="QX48" s="745"/>
      <c r="QY48" s="745"/>
      <c r="QZ48" s="745"/>
      <c r="RA48" s="745"/>
      <c r="RB48" s="745"/>
      <c r="RC48" s="745"/>
      <c r="RD48" s="745"/>
      <c r="RE48" s="745"/>
      <c r="RF48" s="745"/>
      <c r="RG48" s="745"/>
      <c r="RH48" s="745"/>
      <c r="RI48" s="745"/>
      <c r="RJ48" s="745"/>
      <c r="RK48" s="745"/>
      <c r="RL48" s="745"/>
      <c r="RM48" s="745"/>
      <c r="RN48" s="745"/>
      <c r="RO48" s="745"/>
      <c r="RP48" s="745"/>
      <c r="RQ48" s="745"/>
      <c r="RR48" s="745"/>
      <c r="RS48" s="745"/>
      <c r="RT48" s="745"/>
      <c r="RU48" s="745"/>
      <c r="RV48" s="745"/>
      <c r="RW48" s="745"/>
      <c r="RX48" s="745"/>
      <c r="RY48" s="745"/>
      <c r="RZ48" s="745"/>
      <c r="SA48" s="745"/>
      <c r="SB48" s="745"/>
      <c r="SC48" s="745"/>
      <c r="SD48" s="745"/>
      <c r="SE48" s="745"/>
      <c r="SF48" s="745"/>
      <c r="SG48" s="745"/>
      <c r="SH48" s="745"/>
      <c r="SI48" s="745"/>
      <c r="SJ48" s="745"/>
      <c r="SK48" s="745"/>
      <c r="SL48" s="745"/>
      <c r="SM48" s="745"/>
      <c r="SN48" s="745"/>
      <c r="SO48" s="745"/>
      <c r="SP48" s="745"/>
      <c r="SQ48" s="745"/>
      <c r="SR48" s="745"/>
      <c r="SS48" s="745"/>
      <c r="ST48" s="745"/>
      <c r="SU48" s="745"/>
      <c r="SV48" s="745"/>
      <c r="SW48" s="745"/>
      <c r="SX48" s="745"/>
      <c r="SY48" s="745"/>
      <c r="SZ48" s="745"/>
      <c r="TA48" s="745"/>
      <c r="TB48" s="745"/>
      <c r="TC48" s="745"/>
      <c r="TD48" s="745"/>
      <c r="TE48" s="745"/>
      <c r="TF48" s="745"/>
      <c r="TG48" s="745"/>
      <c r="TH48" s="745"/>
      <c r="TI48" s="745"/>
      <c r="TJ48" s="745"/>
      <c r="TK48" s="745"/>
      <c r="TL48" s="745"/>
      <c r="TM48" s="745"/>
      <c r="TN48" s="745"/>
      <c r="TO48" s="745"/>
      <c r="TP48" s="745"/>
      <c r="TQ48" s="745"/>
      <c r="TR48" s="745"/>
      <c r="TS48" s="745"/>
      <c r="TT48" s="745"/>
      <c r="TU48" s="745"/>
      <c r="TV48" s="745"/>
      <c r="TW48" s="745"/>
      <c r="TX48" s="745"/>
      <c r="TY48" s="745"/>
      <c r="TZ48" s="745"/>
      <c r="UA48" s="745"/>
      <c r="UB48" s="745"/>
      <c r="UC48" s="745"/>
      <c r="UD48" s="745"/>
      <c r="UE48" s="745"/>
      <c r="UF48" s="745"/>
      <c r="UG48" s="745"/>
      <c r="UH48" s="745"/>
      <c r="UI48" s="745"/>
      <c r="UJ48" s="745"/>
      <c r="UK48" s="745"/>
      <c r="UL48" s="745"/>
      <c r="UM48" s="745"/>
      <c r="UN48" s="745"/>
      <c r="UO48" s="745"/>
      <c r="UP48" s="745"/>
      <c r="UQ48" s="745"/>
      <c r="UR48" s="745"/>
      <c r="US48" s="745"/>
      <c r="UT48" s="745"/>
      <c r="UU48" s="745"/>
      <c r="UV48" s="745"/>
      <c r="UW48" s="745"/>
      <c r="UX48" s="745"/>
      <c r="UY48" s="745"/>
      <c r="UZ48" s="745"/>
      <c r="VA48" s="745"/>
      <c r="VB48" s="745"/>
      <c r="VC48" s="745"/>
      <c r="VD48" s="745"/>
      <c r="VE48" s="745"/>
      <c r="VF48" s="745"/>
      <c r="VG48" s="745"/>
      <c r="VH48" s="745"/>
      <c r="VI48" s="745"/>
      <c r="VJ48" s="745"/>
      <c r="VK48" s="745"/>
      <c r="VL48" s="745"/>
      <c r="VM48" s="745"/>
      <c r="VN48" s="745"/>
      <c r="VO48" s="745"/>
      <c r="VP48" s="745"/>
      <c r="VQ48" s="745"/>
      <c r="VR48" s="745"/>
      <c r="VS48" s="745"/>
      <c r="VT48" s="745"/>
      <c r="VU48" s="745"/>
      <c r="VV48" s="745"/>
      <c r="VW48" s="745"/>
      <c r="VX48" s="745"/>
      <c r="VY48" s="745"/>
      <c r="VZ48" s="745"/>
      <c r="WA48" s="745"/>
      <c r="WB48" s="745"/>
      <c r="WC48" s="745"/>
      <c r="WD48" s="745"/>
      <c r="WE48" s="745"/>
      <c r="WF48" s="745"/>
      <c r="WG48" s="745"/>
      <c r="WH48" s="745"/>
      <c r="WI48" s="745"/>
      <c r="WJ48" s="745"/>
      <c r="WK48" s="745"/>
      <c r="WL48" s="745"/>
      <c r="WM48" s="745"/>
      <c r="WN48" s="745"/>
      <c r="WO48" s="745"/>
      <c r="WP48" s="745"/>
      <c r="WQ48" s="745"/>
      <c r="WR48" s="745"/>
      <c r="WS48" s="745"/>
      <c r="WT48" s="745"/>
      <c r="WU48" s="745"/>
      <c r="WV48" s="745"/>
      <c r="WW48" s="745"/>
      <c r="WX48" s="745"/>
      <c r="WY48" s="745"/>
      <c r="WZ48" s="745"/>
      <c r="XA48" s="745"/>
      <c r="XB48" s="745"/>
      <c r="XC48" s="745"/>
      <c r="XD48" s="745"/>
      <c r="XE48" s="745"/>
      <c r="XF48" s="745"/>
      <c r="XG48" s="745"/>
      <c r="XH48" s="745"/>
      <c r="XI48" s="745"/>
      <c r="XJ48" s="745"/>
      <c r="XK48" s="745"/>
      <c r="XL48" s="745"/>
      <c r="XM48" s="745"/>
      <c r="XN48" s="745"/>
      <c r="XO48" s="745"/>
      <c r="XP48" s="745"/>
      <c r="XQ48" s="745"/>
      <c r="XR48" s="745"/>
      <c r="XS48" s="745"/>
      <c r="XT48" s="745"/>
      <c r="XU48" s="745"/>
      <c r="XV48" s="745"/>
      <c r="XW48" s="745"/>
      <c r="XX48" s="745"/>
      <c r="XY48" s="745"/>
      <c r="XZ48" s="745"/>
      <c r="YA48" s="745"/>
      <c r="YB48" s="745"/>
      <c r="YC48" s="745"/>
      <c r="YD48" s="745"/>
      <c r="YE48" s="745"/>
      <c r="YF48" s="745"/>
      <c r="YG48" s="745"/>
      <c r="YH48" s="745"/>
      <c r="YI48" s="745"/>
      <c r="YJ48" s="745"/>
      <c r="YK48" s="745"/>
      <c r="YL48" s="745"/>
      <c r="YM48" s="745"/>
      <c r="YN48" s="745"/>
      <c r="YO48" s="745"/>
      <c r="YP48" s="745"/>
      <c r="YQ48" s="745"/>
      <c r="YR48" s="745"/>
      <c r="YS48" s="745"/>
      <c r="YT48" s="745"/>
      <c r="YU48" s="745"/>
      <c r="YV48" s="745"/>
      <c r="YW48" s="745"/>
      <c r="YX48" s="745"/>
      <c r="YY48" s="745"/>
      <c r="YZ48" s="745"/>
      <c r="ZA48" s="745"/>
      <c r="ZB48" s="745"/>
      <c r="ZC48" s="745"/>
      <c r="ZD48" s="745"/>
      <c r="ZE48" s="745"/>
      <c r="ZF48" s="745"/>
      <c r="ZG48" s="745"/>
      <c r="ZH48" s="745"/>
      <c r="ZI48" s="745"/>
      <c r="ZJ48" s="745"/>
      <c r="ZK48" s="745"/>
      <c r="ZL48" s="745"/>
      <c r="ZM48" s="745"/>
      <c r="ZN48" s="745"/>
      <c r="ZO48" s="745"/>
      <c r="ZP48" s="745"/>
      <c r="ZQ48" s="745"/>
      <c r="ZR48" s="745"/>
      <c r="ZS48" s="745"/>
      <c r="ZT48" s="745"/>
      <c r="ZU48" s="745"/>
      <c r="ZV48" s="745"/>
      <c r="ZW48" s="745"/>
      <c r="ZX48" s="745"/>
      <c r="ZY48" s="745"/>
      <c r="ZZ48" s="745"/>
      <c r="AAA48" s="745"/>
      <c r="AAB48" s="745"/>
      <c r="AAC48" s="745"/>
      <c r="AAD48" s="745"/>
      <c r="AAE48" s="745"/>
      <c r="AAF48" s="745"/>
      <c r="AAG48" s="745"/>
      <c r="AAH48" s="745"/>
      <c r="AAI48" s="745"/>
      <c r="AAJ48" s="745"/>
      <c r="AAK48" s="745"/>
      <c r="AAL48" s="745"/>
      <c r="AAM48" s="745"/>
      <c r="AAN48" s="745"/>
      <c r="AAO48" s="745"/>
      <c r="AAP48" s="745"/>
      <c r="AAQ48" s="745"/>
      <c r="AAR48" s="745"/>
      <c r="AAS48" s="745"/>
      <c r="AAT48" s="745"/>
      <c r="AAU48" s="745"/>
      <c r="AAV48" s="745"/>
      <c r="AAW48" s="745"/>
      <c r="AAX48" s="745"/>
      <c r="AAY48" s="745"/>
      <c r="AAZ48" s="745"/>
      <c r="ABA48" s="745"/>
      <c r="ABB48" s="745"/>
      <c r="ABC48" s="745"/>
      <c r="ABD48" s="745"/>
      <c r="ABE48" s="745"/>
      <c r="ABF48" s="745"/>
      <c r="ABG48" s="745"/>
      <c r="ABH48" s="745"/>
      <c r="ABI48" s="745"/>
      <c r="ABJ48" s="745"/>
      <c r="ABK48" s="745"/>
      <c r="ABL48" s="745"/>
      <c r="ABM48" s="745"/>
      <c r="ABN48" s="745"/>
      <c r="ABO48" s="745"/>
      <c r="ABP48" s="745"/>
      <c r="ABQ48" s="745"/>
      <c r="ABR48" s="745"/>
      <c r="ABS48" s="745"/>
      <c r="ABT48" s="745"/>
      <c r="ABU48" s="745"/>
      <c r="ABV48" s="745"/>
      <c r="ABW48" s="745"/>
      <c r="ABX48" s="745"/>
      <c r="ABY48" s="745"/>
      <c r="ABZ48" s="745"/>
      <c r="ACA48" s="745"/>
      <c r="ACB48" s="745"/>
      <c r="ACC48" s="745"/>
      <c r="ACD48" s="745"/>
      <c r="ACE48" s="745"/>
      <c r="ACF48" s="745"/>
      <c r="ACG48" s="745"/>
      <c r="ACH48" s="745"/>
      <c r="ACI48" s="745"/>
      <c r="ACJ48" s="745"/>
      <c r="ACK48" s="745"/>
      <c r="ACL48" s="745"/>
      <c r="ACM48" s="745"/>
      <c r="ACN48" s="745"/>
      <c r="ACO48" s="745"/>
      <c r="ACP48" s="745"/>
      <c r="ACQ48" s="745"/>
      <c r="ACR48" s="745"/>
      <c r="ACS48" s="745"/>
      <c r="ACT48" s="745"/>
      <c r="ACU48" s="745"/>
      <c r="ACV48" s="745"/>
      <c r="ACW48" s="745"/>
      <c r="ACX48" s="745"/>
      <c r="ACY48" s="745"/>
      <c r="ACZ48" s="745"/>
      <c r="ADA48" s="745"/>
      <c r="ADB48" s="745"/>
      <c r="ADC48" s="745"/>
      <c r="ADD48" s="745"/>
      <c r="ADE48" s="745"/>
      <c r="ADF48" s="745"/>
      <c r="ADG48" s="745"/>
      <c r="ADH48" s="745"/>
      <c r="ADI48" s="745"/>
      <c r="ADJ48" s="745"/>
      <c r="ADK48" s="745"/>
      <c r="ADL48" s="745"/>
      <c r="ADM48" s="745"/>
      <c r="ADN48" s="745"/>
      <c r="ADO48" s="745"/>
      <c r="ADP48" s="745"/>
      <c r="ADQ48" s="745"/>
      <c r="ADR48" s="745"/>
      <c r="ADS48" s="745"/>
      <c r="ADT48" s="745"/>
      <c r="ADU48" s="745"/>
      <c r="ADV48" s="745"/>
      <c r="ADW48" s="745"/>
      <c r="ADX48" s="745"/>
      <c r="ADY48" s="745"/>
      <c r="ADZ48" s="745"/>
      <c r="AEA48" s="745"/>
      <c r="AEB48" s="745"/>
      <c r="AEC48" s="745"/>
      <c r="AED48" s="745"/>
      <c r="AEE48" s="745"/>
      <c r="AEF48" s="745"/>
      <c r="AEG48" s="745"/>
      <c r="AEH48" s="745"/>
      <c r="AEI48" s="745"/>
      <c r="AEJ48" s="745"/>
      <c r="AEK48" s="745"/>
      <c r="AEL48" s="745"/>
      <c r="AEM48" s="745"/>
      <c r="AEN48" s="745"/>
      <c r="AEO48" s="745"/>
      <c r="AEP48" s="745"/>
      <c r="AEQ48" s="745"/>
      <c r="AER48" s="745"/>
      <c r="AES48" s="745"/>
      <c r="AET48" s="745"/>
      <c r="AEU48" s="745"/>
      <c r="AEV48" s="745"/>
      <c r="AEW48" s="745"/>
      <c r="AEX48" s="745"/>
      <c r="AEY48" s="745"/>
      <c r="AEZ48" s="745"/>
      <c r="AFA48" s="745"/>
      <c r="AFB48" s="745"/>
      <c r="AFC48" s="745"/>
      <c r="AFD48" s="745"/>
      <c r="AFE48" s="745"/>
      <c r="AFF48" s="745"/>
      <c r="AFG48" s="745"/>
      <c r="AFH48" s="745"/>
      <c r="AFI48" s="745"/>
      <c r="AFJ48" s="745"/>
      <c r="AFK48" s="745"/>
      <c r="AFL48" s="745"/>
      <c r="AFM48" s="745"/>
      <c r="AFN48" s="745"/>
      <c r="AFO48" s="745"/>
      <c r="AFP48" s="745"/>
      <c r="AFQ48" s="745"/>
      <c r="AFR48" s="745"/>
      <c r="AFS48" s="745"/>
      <c r="AFT48" s="745"/>
      <c r="AFU48" s="745"/>
      <c r="AFV48" s="745"/>
      <c r="AFW48" s="745"/>
      <c r="AFX48" s="745"/>
      <c r="AFY48" s="745"/>
      <c r="AFZ48" s="745"/>
      <c r="AGA48" s="745"/>
      <c r="AGB48" s="745"/>
      <c r="AGC48" s="745"/>
      <c r="AGD48" s="745"/>
      <c r="AGE48" s="745"/>
      <c r="AGF48" s="745"/>
      <c r="AGG48" s="745"/>
      <c r="AGH48" s="745"/>
      <c r="AGI48" s="745"/>
      <c r="AGJ48" s="745"/>
      <c r="AGK48" s="745"/>
      <c r="AGL48" s="745"/>
      <c r="AGM48" s="745"/>
      <c r="AGN48" s="745"/>
      <c r="AGO48" s="745"/>
      <c r="AGP48" s="745"/>
      <c r="AGQ48" s="745"/>
      <c r="AGR48" s="745"/>
      <c r="AGS48" s="745"/>
      <c r="AGT48" s="745"/>
      <c r="AGU48" s="745"/>
      <c r="AGV48" s="745"/>
      <c r="AGW48" s="745"/>
      <c r="AGX48" s="745"/>
      <c r="AGY48" s="745"/>
      <c r="AGZ48" s="745"/>
      <c r="AHA48" s="745"/>
      <c r="AHB48" s="745"/>
      <c r="AHC48" s="745"/>
      <c r="AHD48" s="745"/>
      <c r="AHE48" s="745"/>
      <c r="AHF48" s="745"/>
      <c r="AHG48" s="745"/>
      <c r="AHH48" s="745"/>
      <c r="AHI48" s="745"/>
      <c r="AHJ48" s="745"/>
      <c r="AHK48" s="745"/>
      <c r="AHL48" s="745"/>
      <c r="AHM48" s="745"/>
      <c r="AHN48" s="745"/>
      <c r="AHO48" s="745"/>
      <c r="AHP48" s="745"/>
      <c r="AHQ48" s="745"/>
      <c r="AHR48" s="745"/>
      <c r="AHS48" s="745"/>
      <c r="AHT48" s="745"/>
      <c r="AHU48" s="745"/>
      <c r="AHV48" s="745"/>
      <c r="AHW48" s="745"/>
      <c r="AHX48" s="745"/>
      <c r="AHY48" s="745"/>
      <c r="AHZ48" s="745"/>
      <c r="AIA48" s="745"/>
      <c r="AIB48" s="745"/>
      <c r="AIC48" s="745"/>
      <c r="AID48" s="745"/>
      <c r="AIE48" s="745"/>
      <c r="AIF48" s="745"/>
      <c r="AIG48" s="745"/>
      <c r="AIH48" s="745"/>
      <c r="AII48" s="745"/>
      <c r="AIJ48" s="745"/>
      <c r="AIK48" s="745"/>
      <c r="AIL48" s="745"/>
      <c r="AIM48" s="745"/>
      <c r="AIN48" s="745"/>
      <c r="AIO48" s="745"/>
      <c r="AIP48" s="745"/>
      <c r="AIQ48" s="745"/>
      <c r="AIR48" s="745"/>
      <c r="AIS48" s="745"/>
      <c r="AIT48" s="745"/>
      <c r="AIU48" s="745"/>
      <c r="AIV48" s="745"/>
      <c r="AIW48" s="745"/>
      <c r="AIX48" s="745"/>
      <c r="AIY48" s="745"/>
      <c r="AIZ48" s="745"/>
      <c r="AJA48" s="745"/>
      <c r="AJB48" s="745"/>
      <c r="AJC48" s="745"/>
      <c r="AJD48" s="745"/>
      <c r="AJE48" s="745"/>
      <c r="AJF48" s="745"/>
      <c r="AJG48" s="745"/>
      <c r="AJH48" s="745"/>
      <c r="AJI48" s="745"/>
      <c r="AJJ48" s="745"/>
      <c r="AJK48" s="745"/>
      <c r="AJL48" s="745"/>
      <c r="AJM48" s="745"/>
      <c r="AJN48" s="745"/>
      <c r="AJO48" s="745"/>
      <c r="AJP48" s="745"/>
      <c r="AJQ48" s="745"/>
      <c r="AJR48" s="745"/>
      <c r="AJS48" s="745"/>
      <c r="AJT48" s="745"/>
      <c r="AJU48" s="745"/>
      <c r="AJV48" s="745"/>
      <c r="AJW48" s="745"/>
      <c r="AJX48" s="745"/>
      <c r="AJY48" s="745"/>
      <c r="AJZ48" s="745"/>
      <c r="AKA48" s="745"/>
      <c r="AKB48" s="745"/>
      <c r="AKC48" s="745"/>
      <c r="AKD48" s="745"/>
      <c r="AKE48" s="745"/>
      <c r="AKF48" s="745"/>
      <c r="AKG48" s="745"/>
      <c r="AKH48" s="745"/>
      <c r="AKI48" s="745"/>
      <c r="AKJ48" s="745"/>
      <c r="AKK48" s="745"/>
      <c r="AKL48" s="745"/>
      <c r="AKM48" s="745"/>
      <c r="AKN48" s="745"/>
      <c r="AKO48" s="745"/>
      <c r="AKP48" s="745"/>
      <c r="AKQ48" s="745"/>
      <c r="AKR48" s="745"/>
      <c r="AKS48" s="745"/>
      <c r="AKT48" s="745"/>
      <c r="AKU48" s="745"/>
      <c r="AKV48" s="745"/>
      <c r="AKW48" s="745"/>
      <c r="AKX48" s="745"/>
      <c r="AKY48" s="745"/>
      <c r="AKZ48" s="745"/>
      <c r="ALA48" s="745"/>
      <c r="ALB48" s="745"/>
      <c r="ALC48" s="745"/>
      <c r="ALD48" s="745"/>
      <c r="ALE48" s="745"/>
      <c r="ALF48" s="745"/>
      <c r="ALG48" s="745"/>
      <c r="ALH48" s="745"/>
      <c r="ALI48" s="745"/>
      <c r="ALJ48" s="745"/>
      <c r="ALK48" s="745"/>
      <c r="ALL48" s="745"/>
      <c r="ALM48" s="745"/>
      <c r="ALN48" s="745"/>
      <c r="ALO48" s="745"/>
      <c r="ALP48" s="745"/>
      <c r="ALQ48" s="745"/>
      <c r="ALR48" s="745"/>
      <c r="ALS48" s="745"/>
      <c r="ALT48" s="745"/>
      <c r="ALU48" s="745"/>
      <c r="ALV48" s="745"/>
      <c r="ALW48" s="745"/>
      <c r="ALX48" s="745"/>
      <c r="ALY48" s="745"/>
      <c r="ALZ48" s="745"/>
      <c r="AMA48" s="745"/>
      <c r="AMB48" s="745"/>
      <c r="AMC48" s="745"/>
      <c r="AMD48" s="745"/>
      <c r="AME48" s="745"/>
    </row>
    <row r="49" spans="1:1019">
      <c r="A49" s="20">
        <v>-136</v>
      </c>
      <c r="B49" s="21" t="s">
        <v>24</v>
      </c>
      <c r="C49" s="20" t="s">
        <v>13</v>
      </c>
      <c r="D49" s="21" t="s">
        <v>13</v>
      </c>
      <c r="E49" s="20" t="s">
        <v>19</v>
      </c>
      <c r="F49" s="22">
        <v>3.4</v>
      </c>
      <c r="G49" s="15"/>
      <c r="H49" s="16"/>
      <c r="I49" s="17"/>
      <c r="J49" s="16"/>
      <c r="K49" s="23">
        <f>F49</f>
        <v>3.4</v>
      </c>
      <c r="L49" s="19" t="s">
        <v>16</v>
      </c>
      <c r="N49" s="17"/>
      <c r="O49" s="17"/>
    </row>
    <row r="50" spans="1:1019">
      <c r="A50" s="28">
        <v>-137</v>
      </c>
      <c r="B50" s="29" t="s">
        <v>26</v>
      </c>
      <c r="C50" s="28" t="s">
        <v>13</v>
      </c>
      <c r="D50" s="29" t="s">
        <v>14</v>
      </c>
      <c r="E50" s="28"/>
      <c r="F50" s="30">
        <v>7.7</v>
      </c>
      <c r="G50" s="30">
        <f>F50</f>
        <v>7.7</v>
      </c>
      <c r="H50" s="16"/>
      <c r="I50" s="17"/>
      <c r="J50" s="16"/>
      <c r="K50" s="16"/>
      <c r="L50" s="31" t="s">
        <v>47</v>
      </c>
      <c r="N50" s="17"/>
      <c r="O50" s="17"/>
    </row>
    <row r="51" spans="1:1019" s="601" customFormat="1">
      <c r="A51" s="582"/>
      <c r="B51" s="750" t="s">
        <v>831</v>
      </c>
      <c r="C51" s="582"/>
      <c r="D51" s="583"/>
      <c r="E51" s="582"/>
      <c r="F51" s="538"/>
      <c r="G51" s="538"/>
      <c r="H51" s="743"/>
      <c r="I51" s="746"/>
      <c r="J51" s="743"/>
      <c r="K51" s="743"/>
      <c r="L51" s="563"/>
      <c r="M51" s="745"/>
      <c r="N51" s="746"/>
      <c r="O51" s="746"/>
      <c r="P51" s="745"/>
      <c r="Q51" s="745"/>
      <c r="R51" s="745"/>
      <c r="S51" s="745"/>
      <c r="T51" s="745"/>
      <c r="U51" s="745"/>
      <c r="V51" s="745"/>
      <c r="W51" s="745"/>
      <c r="X51" s="745"/>
      <c r="Y51" s="745"/>
      <c r="Z51" s="745"/>
      <c r="AA51" s="745"/>
      <c r="AB51" s="745"/>
      <c r="AC51" s="745"/>
      <c r="AD51" s="745"/>
      <c r="AE51" s="745"/>
      <c r="AF51" s="745"/>
      <c r="AG51" s="745"/>
      <c r="AH51" s="745"/>
      <c r="AI51" s="745"/>
      <c r="AJ51" s="745"/>
      <c r="AK51" s="745"/>
      <c r="AL51" s="745"/>
      <c r="AM51" s="745"/>
      <c r="AN51" s="745"/>
      <c r="AO51" s="745"/>
      <c r="AP51" s="745"/>
      <c r="AQ51" s="745"/>
      <c r="AR51" s="745"/>
      <c r="AS51" s="745"/>
      <c r="AT51" s="745"/>
      <c r="AU51" s="745"/>
      <c r="AV51" s="745"/>
      <c r="AW51" s="745"/>
      <c r="AX51" s="745"/>
      <c r="AY51" s="745"/>
      <c r="AZ51" s="745"/>
      <c r="BA51" s="745"/>
      <c r="BB51" s="745"/>
      <c r="BC51" s="745"/>
      <c r="BD51" s="745"/>
      <c r="BE51" s="745"/>
      <c r="BF51" s="745"/>
      <c r="BG51" s="745"/>
      <c r="BH51" s="745"/>
      <c r="BI51" s="745"/>
      <c r="BJ51" s="745"/>
      <c r="BK51" s="745"/>
      <c r="BL51" s="745"/>
      <c r="BM51" s="745"/>
      <c r="BN51" s="745"/>
      <c r="BO51" s="745"/>
      <c r="BP51" s="745"/>
      <c r="BQ51" s="745"/>
      <c r="BR51" s="745"/>
      <c r="BS51" s="745"/>
      <c r="BT51" s="745"/>
      <c r="BU51" s="745"/>
      <c r="BV51" s="745"/>
      <c r="BW51" s="745"/>
      <c r="BX51" s="745"/>
      <c r="BY51" s="745"/>
      <c r="BZ51" s="745"/>
      <c r="CA51" s="745"/>
      <c r="CB51" s="745"/>
      <c r="CC51" s="745"/>
      <c r="CD51" s="745"/>
      <c r="CE51" s="745"/>
      <c r="CF51" s="745"/>
      <c r="CG51" s="745"/>
      <c r="CH51" s="745"/>
      <c r="CI51" s="745"/>
      <c r="CJ51" s="745"/>
      <c r="CK51" s="745"/>
      <c r="CL51" s="745"/>
      <c r="CM51" s="745"/>
      <c r="CN51" s="745"/>
      <c r="CO51" s="745"/>
      <c r="CP51" s="745"/>
      <c r="CQ51" s="745"/>
      <c r="CR51" s="745"/>
      <c r="CS51" s="745"/>
      <c r="CT51" s="745"/>
      <c r="CU51" s="745"/>
      <c r="CV51" s="745"/>
      <c r="CW51" s="745"/>
      <c r="CX51" s="745"/>
      <c r="CY51" s="745"/>
      <c r="CZ51" s="745"/>
      <c r="DA51" s="745"/>
      <c r="DB51" s="745"/>
      <c r="DC51" s="745"/>
      <c r="DD51" s="745"/>
      <c r="DE51" s="745"/>
      <c r="DF51" s="745"/>
      <c r="DG51" s="745"/>
      <c r="DH51" s="745"/>
      <c r="DI51" s="745"/>
      <c r="DJ51" s="745"/>
      <c r="DK51" s="745"/>
      <c r="DL51" s="745"/>
      <c r="DM51" s="745"/>
      <c r="DN51" s="745"/>
      <c r="DO51" s="745"/>
      <c r="DP51" s="745"/>
      <c r="DQ51" s="745"/>
      <c r="DR51" s="745"/>
      <c r="DS51" s="745"/>
      <c r="DT51" s="745"/>
      <c r="DU51" s="745"/>
      <c r="DV51" s="745"/>
      <c r="DW51" s="745"/>
      <c r="DX51" s="745"/>
      <c r="DY51" s="745"/>
      <c r="DZ51" s="745"/>
      <c r="EA51" s="745"/>
      <c r="EB51" s="745"/>
      <c r="EC51" s="745"/>
      <c r="ED51" s="745"/>
      <c r="EE51" s="745"/>
      <c r="EF51" s="745"/>
      <c r="EG51" s="745"/>
      <c r="EH51" s="745"/>
      <c r="EI51" s="745"/>
      <c r="EJ51" s="745"/>
      <c r="EK51" s="745"/>
      <c r="EL51" s="745"/>
      <c r="EM51" s="745"/>
      <c r="EN51" s="745"/>
      <c r="EO51" s="745"/>
      <c r="EP51" s="745"/>
      <c r="EQ51" s="745"/>
      <c r="ER51" s="745"/>
      <c r="ES51" s="745"/>
      <c r="ET51" s="745"/>
      <c r="EU51" s="745"/>
      <c r="EV51" s="745"/>
      <c r="EW51" s="745"/>
      <c r="EX51" s="745"/>
      <c r="EY51" s="745"/>
      <c r="EZ51" s="745"/>
      <c r="FA51" s="745"/>
      <c r="FB51" s="745"/>
      <c r="FC51" s="745"/>
      <c r="FD51" s="745"/>
      <c r="FE51" s="745"/>
      <c r="FF51" s="745"/>
      <c r="FG51" s="745"/>
      <c r="FH51" s="745"/>
      <c r="FI51" s="745"/>
      <c r="FJ51" s="745"/>
      <c r="FK51" s="745"/>
      <c r="FL51" s="745"/>
      <c r="FM51" s="745"/>
      <c r="FN51" s="745"/>
      <c r="FO51" s="745"/>
      <c r="FP51" s="745"/>
      <c r="FQ51" s="745"/>
      <c r="FR51" s="745"/>
      <c r="FS51" s="745"/>
      <c r="FT51" s="745"/>
      <c r="FU51" s="745"/>
      <c r="FV51" s="745"/>
      <c r="FW51" s="745"/>
      <c r="FX51" s="745"/>
      <c r="FY51" s="745"/>
      <c r="FZ51" s="745"/>
      <c r="GA51" s="745"/>
      <c r="GB51" s="745"/>
      <c r="GC51" s="745"/>
      <c r="GD51" s="745"/>
      <c r="GE51" s="745"/>
      <c r="GF51" s="745"/>
      <c r="GG51" s="745"/>
      <c r="GH51" s="745"/>
      <c r="GI51" s="745"/>
      <c r="GJ51" s="745"/>
      <c r="GK51" s="745"/>
      <c r="GL51" s="745"/>
      <c r="GM51" s="745"/>
      <c r="GN51" s="745"/>
      <c r="GO51" s="745"/>
      <c r="GP51" s="745"/>
      <c r="GQ51" s="745"/>
      <c r="GR51" s="745"/>
      <c r="GS51" s="745"/>
      <c r="GT51" s="745"/>
      <c r="GU51" s="745"/>
      <c r="GV51" s="745"/>
      <c r="GW51" s="745"/>
      <c r="GX51" s="745"/>
      <c r="GY51" s="745"/>
      <c r="GZ51" s="745"/>
      <c r="HA51" s="745"/>
      <c r="HB51" s="745"/>
      <c r="HC51" s="745"/>
      <c r="HD51" s="745"/>
      <c r="HE51" s="745"/>
      <c r="HF51" s="745"/>
      <c r="HG51" s="745"/>
      <c r="HH51" s="745"/>
      <c r="HI51" s="745"/>
      <c r="HJ51" s="745"/>
      <c r="HK51" s="745"/>
      <c r="HL51" s="745"/>
      <c r="HM51" s="745"/>
      <c r="HN51" s="745"/>
      <c r="HO51" s="745"/>
      <c r="HP51" s="745"/>
      <c r="HQ51" s="745"/>
      <c r="HR51" s="745"/>
      <c r="HS51" s="745"/>
      <c r="HT51" s="745"/>
      <c r="HU51" s="745"/>
      <c r="HV51" s="745"/>
      <c r="HW51" s="745"/>
      <c r="HX51" s="745"/>
      <c r="HY51" s="745"/>
      <c r="HZ51" s="745"/>
      <c r="IA51" s="745"/>
      <c r="IB51" s="745"/>
      <c r="IC51" s="745"/>
      <c r="ID51" s="745"/>
      <c r="IE51" s="745"/>
      <c r="IF51" s="745"/>
      <c r="IG51" s="745"/>
      <c r="IH51" s="745"/>
      <c r="II51" s="745"/>
      <c r="IJ51" s="745"/>
      <c r="IK51" s="745"/>
      <c r="IL51" s="745"/>
      <c r="IM51" s="745"/>
      <c r="IN51" s="745"/>
      <c r="IO51" s="745"/>
      <c r="IP51" s="745"/>
      <c r="IQ51" s="745"/>
      <c r="IR51" s="745"/>
      <c r="IS51" s="745"/>
      <c r="IT51" s="745"/>
      <c r="IU51" s="745"/>
      <c r="IV51" s="745"/>
      <c r="IW51" s="745"/>
      <c r="IX51" s="745"/>
      <c r="IY51" s="745"/>
      <c r="IZ51" s="745"/>
      <c r="JA51" s="745"/>
      <c r="JB51" s="745"/>
      <c r="JC51" s="745"/>
      <c r="JD51" s="745"/>
      <c r="JE51" s="745"/>
      <c r="JF51" s="745"/>
      <c r="JG51" s="745"/>
      <c r="JH51" s="745"/>
      <c r="JI51" s="745"/>
      <c r="JJ51" s="745"/>
      <c r="JK51" s="745"/>
      <c r="JL51" s="745"/>
      <c r="JM51" s="745"/>
      <c r="JN51" s="745"/>
      <c r="JO51" s="745"/>
      <c r="JP51" s="745"/>
      <c r="JQ51" s="745"/>
      <c r="JR51" s="745"/>
      <c r="JS51" s="745"/>
      <c r="JT51" s="745"/>
      <c r="JU51" s="745"/>
      <c r="JV51" s="745"/>
      <c r="JW51" s="745"/>
      <c r="JX51" s="745"/>
      <c r="JY51" s="745"/>
      <c r="JZ51" s="745"/>
      <c r="KA51" s="745"/>
      <c r="KB51" s="745"/>
      <c r="KC51" s="745"/>
      <c r="KD51" s="745"/>
      <c r="KE51" s="745"/>
      <c r="KF51" s="745"/>
      <c r="KG51" s="745"/>
      <c r="KH51" s="745"/>
      <c r="KI51" s="745"/>
      <c r="KJ51" s="745"/>
      <c r="KK51" s="745"/>
      <c r="KL51" s="745"/>
      <c r="KM51" s="745"/>
      <c r="KN51" s="745"/>
      <c r="KO51" s="745"/>
      <c r="KP51" s="745"/>
      <c r="KQ51" s="745"/>
      <c r="KR51" s="745"/>
      <c r="KS51" s="745"/>
      <c r="KT51" s="745"/>
      <c r="KU51" s="745"/>
      <c r="KV51" s="745"/>
      <c r="KW51" s="745"/>
      <c r="KX51" s="745"/>
      <c r="KY51" s="745"/>
      <c r="KZ51" s="745"/>
      <c r="LA51" s="745"/>
      <c r="LB51" s="745"/>
      <c r="LC51" s="745"/>
      <c r="LD51" s="745"/>
      <c r="LE51" s="745"/>
      <c r="LF51" s="745"/>
      <c r="LG51" s="745"/>
      <c r="LH51" s="745"/>
      <c r="LI51" s="745"/>
      <c r="LJ51" s="745"/>
      <c r="LK51" s="745"/>
      <c r="LL51" s="745"/>
      <c r="LM51" s="745"/>
      <c r="LN51" s="745"/>
      <c r="LO51" s="745"/>
      <c r="LP51" s="745"/>
      <c r="LQ51" s="745"/>
      <c r="LR51" s="745"/>
      <c r="LS51" s="745"/>
      <c r="LT51" s="745"/>
      <c r="LU51" s="745"/>
      <c r="LV51" s="745"/>
      <c r="LW51" s="745"/>
      <c r="LX51" s="745"/>
      <c r="LY51" s="745"/>
      <c r="LZ51" s="745"/>
      <c r="MA51" s="745"/>
      <c r="MB51" s="745"/>
      <c r="MC51" s="745"/>
      <c r="MD51" s="745"/>
      <c r="ME51" s="745"/>
      <c r="MF51" s="745"/>
      <c r="MG51" s="745"/>
      <c r="MH51" s="745"/>
      <c r="MI51" s="745"/>
      <c r="MJ51" s="745"/>
      <c r="MK51" s="745"/>
      <c r="ML51" s="745"/>
      <c r="MM51" s="745"/>
      <c r="MN51" s="745"/>
      <c r="MO51" s="745"/>
      <c r="MP51" s="745"/>
      <c r="MQ51" s="745"/>
      <c r="MR51" s="745"/>
      <c r="MS51" s="745"/>
      <c r="MT51" s="745"/>
      <c r="MU51" s="745"/>
      <c r="MV51" s="745"/>
      <c r="MW51" s="745"/>
      <c r="MX51" s="745"/>
      <c r="MY51" s="745"/>
      <c r="MZ51" s="745"/>
      <c r="NA51" s="745"/>
      <c r="NB51" s="745"/>
      <c r="NC51" s="745"/>
      <c r="ND51" s="745"/>
      <c r="NE51" s="745"/>
      <c r="NF51" s="745"/>
      <c r="NG51" s="745"/>
      <c r="NH51" s="745"/>
      <c r="NI51" s="745"/>
      <c r="NJ51" s="745"/>
      <c r="NK51" s="745"/>
      <c r="NL51" s="745"/>
      <c r="NM51" s="745"/>
      <c r="NN51" s="745"/>
      <c r="NO51" s="745"/>
      <c r="NP51" s="745"/>
      <c r="NQ51" s="745"/>
      <c r="NR51" s="745"/>
      <c r="NS51" s="745"/>
      <c r="NT51" s="745"/>
      <c r="NU51" s="745"/>
      <c r="NV51" s="745"/>
      <c r="NW51" s="745"/>
      <c r="NX51" s="745"/>
      <c r="NY51" s="745"/>
      <c r="NZ51" s="745"/>
      <c r="OA51" s="745"/>
      <c r="OB51" s="745"/>
      <c r="OC51" s="745"/>
      <c r="OD51" s="745"/>
      <c r="OE51" s="745"/>
      <c r="OF51" s="745"/>
      <c r="OG51" s="745"/>
      <c r="OH51" s="745"/>
      <c r="OI51" s="745"/>
      <c r="OJ51" s="745"/>
      <c r="OK51" s="745"/>
      <c r="OL51" s="745"/>
      <c r="OM51" s="745"/>
      <c r="ON51" s="745"/>
      <c r="OO51" s="745"/>
      <c r="OP51" s="745"/>
      <c r="OQ51" s="745"/>
      <c r="OR51" s="745"/>
      <c r="OS51" s="745"/>
      <c r="OT51" s="745"/>
      <c r="OU51" s="745"/>
      <c r="OV51" s="745"/>
      <c r="OW51" s="745"/>
      <c r="OX51" s="745"/>
      <c r="OY51" s="745"/>
      <c r="OZ51" s="745"/>
      <c r="PA51" s="745"/>
      <c r="PB51" s="745"/>
      <c r="PC51" s="745"/>
      <c r="PD51" s="745"/>
      <c r="PE51" s="745"/>
      <c r="PF51" s="745"/>
      <c r="PG51" s="745"/>
      <c r="PH51" s="745"/>
      <c r="PI51" s="745"/>
      <c r="PJ51" s="745"/>
      <c r="PK51" s="745"/>
      <c r="PL51" s="745"/>
      <c r="PM51" s="745"/>
      <c r="PN51" s="745"/>
      <c r="PO51" s="745"/>
      <c r="PP51" s="745"/>
      <c r="PQ51" s="745"/>
      <c r="PR51" s="745"/>
      <c r="PS51" s="745"/>
      <c r="PT51" s="745"/>
      <c r="PU51" s="745"/>
      <c r="PV51" s="745"/>
      <c r="PW51" s="745"/>
      <c r="PX51" s="745"/>
      <c r="PY51" s="745"/>
      <c r="PZ51" s="745"/>
      <c r="QA51" s="745"/>
      <c r="QB51" s="745"/>
      <c r="QC51" s="745"/>
      <c r="QD51" s="745"/>
      <c r="QE51" s="745"/>
      <c r="QF51" s="745"/>
      <c r="QG51" s="745"/>
      <c r="QH51" s="745"/>
      <c r="QI51" s="745"/>
      <c r="QJ51" s="745"/>
      <c r="QK51" s="745"/>
      <c r="QL51" s="745"/>
      <c r="QM51" s="745"/>
      <c r="QN51" s="745"/>
      <c r="QO51" s="745"/>
      <c r="QP51" s="745"/>
      <c r="QQ51" s="745"/>
      <c r="QR51" s="745"/>
      <c r="QS51" s="745"/>
      <c r="QT51" s="745"/>
      <c r="QU51" s="745"/>
      <c r="QV51" s="745"/>
      <c r="QW51" s="745"/>
      <c r="QX51" s="745"/>
      <c r="QY51" s="745"/>
      <c r="QZ51" s="745"/>
      <c r="RA51" s="745"/>
      <c r="RB51" s="745"/>
      <c r="RC51" s="745"/>
      <c r="RD51" s="745"/>
      <c r="RE51" s="745"/>
      <c r="RF51" s="745"/>
      <c r="RG51" s="745"/>
      <c r="RH51" s="745"/>
      <c r="RI51" s="745"/>
      <c r="RJ51" s="745"/>
      <c r="RK51" s="745"/>
      <c r="RL51" s="745"/>
      <c r="RM51" s="745"/>
      <c r="RN51" s="745"/>
      <c r="RO51" s="745"/>
      <c r="RP51" s="745"/>
      <c r="RQ51" s="745"/>
      <c r="RR51" s="745"/>
      <c r="RS51" s="745"/>
      <c r="RT51" s="745"/>
      <c r="RU51" s="745"/>
      <c r="RV51" s="745"/>
      <c r="RW51" s="745"/>
      <c r="RX51" s="745"/>
      <c r="RY51" s="745"/>
      <c r="RZ51" s="745"/>
      <c r="SA51" s="745"/>
      <c r="SB51" s="745"/>
      <c r="SC51" s="745"/>
      <c r="SD51" s="745"/>
      <c r="SE51" s="745"/>
      <c r="SF51" s="745"/>
      <c r="SG51" s="745"/>
      <c r="SH51" s="745"/>
      <c r="SI51" s="745"/>
      <c r="SJ51" s="745"/>
      <c r="SK51" s="745"/>
      <c r="SL51" s="745"/>
      <c r="SM51" s="745"/>
      <c r="SN51" s="745"/>
      <c r="SO51" s="745"/>
      <c r="SP51" s="745"/>
      <c r="SQ51" s="745"/>
      <c r="SR51" s="745"/>
      <c r="SS51" s="745"/>
      <c r="ST51" s="745"/>
      <c r="SU51" s="745"/>
      <c r="SV51" s="745"/>
      <c r="SW51" s="745"/>
      <c r="SX51" s="745"/>
      <c r="SY51" s="745"/>
      <c r="SZ51" s="745"/>
      <c r="TA51" s="745"/>
      <c r="TB51" s="745"/>
      <c r="TC51" s="745"/>
      <c r="TD51" s="745"/>
      <c r="TE51" s="745"/>
      <c r="TF51" s="745"/>
      <c r="TG51" s="745"/>
      <c r="TH51" s="745"/>
      <c r="TI51" s="745"/>
      <c r="TJ51" s="745"/>
      <c r="TK51" s="745"/>
      <c r="TL51" s="745"/>
      <c r="TM51" s="745"/>
      <c r="TN51" s="745"/>
      <c r="TO51" s="745"/>
      <c r="TP51" s="745"/>
      <c r="TQ51" s="745"/>
      <c r="TR51" s="745"/>
      <c r="TS51" s="745"/>
      <c r="TT51" s="745"/>
      <c r="TU51" s="745"/>
      <c r="TV51" s="745"/>
      <c r="TW51" s="745"/>
      <c r="TX51" s="745"/>
      <c r="TY51" s="745"/>
      <c r="TZ51" s="745"/>
      <c r="UA51" s="745"/>
      <c r="UB51" s="745"/>
      <c r="UC51" s="745"/>
      <c r="UD51" s="745"/>
      <c r="UE51" s="745"/>
      <c r="UF51" s="745"/>
      <c r="UG51" s="745"/>
      <c r="UH51" s="745"/>
      <c r="UI51" s="745"/>
      <c r="UJ51" s="745"/>
      <c r="UK51" s="745"/>
      <c r="UL51" s="745"/>
      <c r="UM51" s="745"/>
      <c r="UN51" s="745"/>
      <c r="UO51" s="745"/>
      <c r="UP51" s="745"/>
      <c r="UQ51" s="745"/>
      <c r="UR51" s="745"/>
      <c r="US51" s="745"/>
      <c r="UT51" s="745"/>
      <c r="UU51" s="745"/>
      <c r="UV51" s="745"/>
      <c r="UW51" s="745"/>
      <c r="UX51" s="745"/>
      <c r="UY51" s="745"/>
      <c r="UZ51" s="745"/>
      <c r="VA51" s="745"/>
      <c r="VB51" s="745"/>
      <c r="VC51" s="745"/>
      <c r="VD51" s="745"/>
      <c r="VE51" s="745"/>
      <c r="VF51" s="745"/>
      <c r="VG51" s="745"/>
      <c r="VH51" s="745"/>
      <c r="VI51" s="745"/>
      <c r="VJ51" s="745"/>
      <c r="VK51" s="745"/>
      <c r="VL51" s="745"/>
      <c r="VM51" s="745"/>
      <c r="VN51" s="745"/>
      <c r="VO51" s="745"/>
      <c r="VP51" s="745"/>
      <c r="VQ51" s="745"/>
      <c r="VR51" s="745"/>
      <c r="VS51" s="745"/>
      <c r="VT51" s="745"/>
      <c r="VU51" s="745"/>
      <c r="VV51" s="745"/>
      <c r="VW51" s="745"/>
      <c r="VX51" s="745"/>
      <c r="VY51" s="745"/>
      <c r="VZ51" s="745"/>
      <c r="WA51" s="745"/>
      <c r="WB51" s="745"/>
      <c r="WC51" s="745"/>
      <c r="WD51" s="745"/>
      <c r="WE51" s="745"/>
      <c r="WF51" s="745"/>
      <c r="WG51" s="745"/>
      <c r="WH51" s="745"/>
      <c r="WI51" s="745"/>
      <c r="WJ51" s="745"/>
      <c r="WK51" s="745"/>
      <c r="WL51" s="745"/>
      <c r="WM51" s="745"/>
      <c r="WN51" s="745"/>
      <c r="WO51" s="745"/>
      <c r="WP51" s="745"/>
      <c r="WQ51" s="745"/>
      <c r="WR51" s="745"/>
      <c r="WS51" s="745"/>
      <c r="WT51" s="745"/>
      <c r="WU51" s="745"/>
      <c r="WV51" s="745"/>
      <c r="WW51" s="745"/>
      <c r="WX51" s="745"/>
      <c r="WY51" s="745"/>
      <c r="WZ51" s="745"/>
      <c r="XA51" s="745"/>
      <c r="XB51" s="745"/>
      <c r="XC51" s="745"/>
      <c r="XD51" s="745"/>
      <c r="XE51" s="745"/>
      <c r="XF51" s="745"/>
      <c r="XG51" s="745"/>
      <c r="XH51" s="745"/>
      <c r="XI51" s="745"/>
      <c r="XJ51" s="745"/>
      <c r="XK51" s="745"/>
      <c r="XL51" s="745"/>
      <c r="XM51" s="745"/>
      <c r="XN51" s="745"/>
      <c r="XO51" s="745"/>
      <c r="XP51" s="745"/>
      <c r="XQ51" s="745"/>
      <c r="XR51" s="745"/>
      <c r="XS51" s="745"/>
      <c r="XT51" s="745"/>
      <c r="XU51" s="745"/>
      <c r="XV51" s="745"/>
      <c r="XW51" s="745"/>
      <c r="XX51" s="745"/>
      <c r="XY51" s="745"/>
      <c r="XZ51" s="745"/>
      <c r="YA51" s="745"/>
      <c r="YB51" s="745"/>
      <c r="YC51" s="745"/>
      <c r="YD51" s="745"/>
      <c r="YE51" s="745"/>
      <c r="YF51" s="745"/>
      <c r="YG51" s="745"/>
      <c r="YH51" s="745"/>
      <c r="YI51" s="745"/>
      <c r="YJ51" s="745"/>
      <c r="YK51" s="745"/>
      <c r="YL51" s="745"/>
      <c r="YM51" s="745"/>
      <c r="YN51" s="745"/>
      <c r="YO51" s="745"/>
      <c r="YP51" s="745"/>
      <c r="YQ51" s="745"/>
      <c r="YR51" s="745"/>
      <c r="YS51" s="745"/>
      <c r="YT51" s="745"/>
      <c r="YU51" s="745"/>
      <c r="YV51" s="745"/>
      <c r="YW51" s="745"/>
      <c r="YX51" s="745"/>
      <c r="YY51" s="745"/>
      <c r="YZ51" s="745"/>
      <c r="ZA51" s="745"/>
      <c r="ZB51" s="745"/>
      <c r="ZC51" s="745"/>
      <c r="ZD51" s="745"/>
      <c r="ZE51" s="745"/>
      <c r="ZF51" s="745"/>
      <c r="ZG51" s="745"/>
      <c r="ZH51" s="745"/>
      <c r="ZI51" s="745"/>
      <c r="ZJ51" s="745"/>
      <c r="ZK51" s="745"/>
      <c r="ZL51" s="745"/>
      <c r="ZM51" s="745"/>
      <c r="ZN51" s="745"/>
      <c r="ZO51" s="745"/>
      <c r="ZP51" s="745"/>
      <c r="ZQ51" s="745"/>
      <c r="ZR51" s="745"/>
      <c r="ZS51" s="745"/>
      <c r="ZT51" s="745"/>
      <c r="ZU51" s="745"/>
      <c r="ZV51" s="745"/>
      <c r="ZW51" s="745"/>
      <c r="ZX51" s="745"/>
      <c r="ZY51" s="745"/>
      <c r="ZZ51" s="745"/>
      <c r="AAA51" s="745"/>
      <c r="AAB51" s="745"/>
      <c r="AAC51" s="745"/>
      <c r="AAD51" s="745"/>
      <c r="AAE51" s="745"/>
      <c r="AAF51" s="745"/>
      <c r="AAG51" s="745"/>
      <c r="AAH51" s="745"/>
      <c r="AAI51" s="745"/>
      <c r="AAJ51" s="745"/>
      <c r="AAK51" s="745"/>
      <c r="AAL51" s="745"/>
      <c r="AAM51" s="745"/>
      <c r="AAN51" s="745"/>
      <c r="AAO51" s="745"/>
      <c r="AAP51" s="745"/>
      <c r="AAQ51" s="745"/>
      <c r="AAR51" s="745"/>
      <c r="AAS51" s="745"/>
      <c r="AAT51" s="745"/>
      <c r="AAU51" s="745"/>
      <c r="AAV51" s="745"/>
      <c r="AAW51" s="745"/>
      <c r="AAX51" s="745"/>
      <c r="AAY51" s="745"/>
      <c r="AAZ51" s="745"/>
      <c r="ABA51" s="745"/>
      <c r="ABB51" s="745"/>
      <c r="ABC51" s="745"/>
      <c r="ABD51" s="745"/>
      <c r="ABE51" s="745"/>
      <c r="ABF51" s="745"/>
      <c r="ABG51" s="745"/>
      <c r="ABH51" s="745"/>
      <c r="ABI51" s="745"/>
      <c r="ABJ51" s="745"/>
      <c r="ABK51" s="745"/>
      <c r="ABL51" s="745"/>
      <c r="ABM51" s="745"/>
      <c r="ABN51" s="745"/>
      <c r="ABO51" s="745"/>
      <c r="ABP51" s="745"/>
      <c r="ABQ51" s="745"/>
      <c r="ABR51" s="745"/>
      <c r="ABS51" s="745"/>
      <c r="ABT51" s="745"/>
      <c r="ABU51" s="745"/>
      <c r="ABV51" s="745"/>
      <c r="ABW51" s="745"/>
      <c r="ABX51" s="745"/>
      <c r="ABY51" s="745"/>
      <c r="ABZ51" s="745"/>
      <c r="ACA51" s="745"/>
      <c r="ACB51" s="745"/>
      <c r="ACC51" s="745"/>
      <c r="ACD51" s="745"/>
      <c r="ACE51" s="745"/>
      <c r="ACF51" s="745"/>
      <c r="ACG51" s="745"/>
      <c r="ACH51" s="745"/>
      <c r="ACI51" s="745"/>
      <c r="ACJ51" s="745"/>
      <c r="ACK51" s="745"/>
      <c r="ACL51" s="745"/>
      <c r="ACM51" s="745"/>
      <c r="ACN51" s="745"/>
      <c r="ACO51" s="745"/>
      <c r="ACP51" s="745"/>
      <c r="ACQ51" s="745"/>
      <c r="ACR51" s="745"/>
      <c r="ACS51" s="745"/>
      <c r="ACT51" s="745"/>
      <c r="ACU51" s="745"/>
      <c r="ACV51" s="745"/>
      <c r="ACW51" s="745"/>
      <c r="ACX51" s="745"/>
      <c r="ACY51" s="745"/>
      <c r="ACZ51" s="745"/>
      <c r="ADA51" s="745"/>
      <c r="ADB51" s="745"/>
      <c r="ADC51" s="745"/>
      <c r="ADD51" s="745"/>
      <c r="ADE51" s="745"/>
      <c r="ADF51" s="745"/>
      <c r="ADG51" s="745"/>
      <c r="ADH51" s="745"/>
      <c r="ADI51" s="745"/>
      <c r="ADJ51" s="745"/>
      <c r="ADK51" s="745"/>
      <c r="ADL51" s="745"/>
      <c r="ADM51" s="745"/>
      <c r="ADN51" s="745"/>
      <c r="ADO51" s="745"/>
      <c r="ADP51" s="745"/>
      <c r="ADQ51" s="745"/>
      <c r="ADR51" s="745"/>
      <c r="ADS51" s="745"/>
      <c r="ADT51" s="745"/>
      <c r="ADU51" s="745"/>
      <c r="ADV51" s="745"/>
      <c r="ADW51" s="745"/>
      <c r="ADX51" s="745"/>
      <c r="ADY51" s="745"/>
      <c r="ADZ51" s="745"/>
      <c r="AEA51" s="745"/>
      <c r="AEB51" s="745"/>
      <c r="AEC51" s="745"/>
      <c r="AED51" s="745"/>
      <c r="AEE51" s="745"/>
      <c r="AEF51" s="745"/>
      <c r="AEG51" s="745"/>
      <c r="AEH51" s="745"/>
      <c r="AEI51" s="745"/>
      <c r="AEJ51" s="745"/>
      <c r="AEK51" s="745"/>
      <c r="AEL51" s="745"/>
      <c r="AEM51" s="745"/>
      <c r="AEN51" s="745"/>
      <c r="AEO51" s="745"/>
      <c r="AEP51" s="745"/>
      <c r="AEQ51" s="745"/>
      <c r="AER51" s="745"/>
      <c r="AES51" s="745"/>
      <c r="AET51" s="745"/>
      <c r="AEU51" s="745"/>
      <c r="AEV51" s="745"/>
      <c r="AEW51" s="745"/>
      <c r="AEX51" s="745"/>
      <c r="AEY51" s="745"/>
      <c r="AEZ51" s="745"/>
      <c r="AFA51" s="745"/>
      <c r="AFB51" s="745"/>
      <c r="AFC51" s="745"/>
      <c r="AFD51" s="745"/>
      <c r="AFE51" s="745"/>
      <c r="AFF51" s="745"/>
      <c r="AFG51" s="745"/>
      <c r="AFH51" s="745"/>
      <c r="AFI51" s="745"/>
      <c r="AFJ51" s="745"/>
      <c r="AFK51" s="745"/>
      <c r="AFL51" s="745"/>
      <c r="AFM51" s="745"/>
      <c r="AFN51" s="745"/>
      <c r="AFO51" s="745"/>
      <c r="AFP51" s="745"/>
      <c r="AFQ51" s="745"/>
      <c r="AFR51" s="745"/>
      <c r="AFS51" s="745"/>
      <c r="AFT51" s="745"/>
      <c r="AFU51" s="745"/>
      <c r="AFV51" s="745"/>
      <c r="AFW51" s="745"/>
      <c r="AFX51" s="745"/>
      <c r="AFY51" s="745"/>
      <c r="AFZ51" s="745"/>
      <c r="AGA51" s="745"/>
      <c r="AGB51" s="745"/>
      <c r="AGC51" s="745"/>
      <c r="AGD51" s="745"/>
      <c r="AGE51" s="745"/>
      <c r="AGF51" s="745"/>
      <c r="AGG51" s="745"/>
      <c r="AGH51" s="745"/>
      <c r="AGI51" s="745"/>
      <c r="AGJ51" s="745"/>
      <c r="AGK51" s="745"/>
      <c r="AGL51" s="745"/>
      <c r="AGM51" s="745"/>
      <c r="AGN51" s="745"/>
      <c r="AGO51" s="745"/>
      <c r="AGP51" s="745"/>
      <c r="AGQ51" s="745"/>
      <c r="AGR51" s="745"/>
      <c r="AGS51" s="745"/>
      <c r="AGT51" s="745"/>
      <c r="AGU51" s="745"/>
      <c r="AGV51" s="745"/>
      <c r="AGW51" s="745"/>
      <c r="AGX51" s="745"/>
      <c r="AGY51" s="745"/>
      <c r="AGZ51" s="745"/>
      <c r="AHA51" s="745"/>
      <c r="AHB51" s="745"/>
      <c r="AHC51" s="745"/>
      <c r="AHD51" s="745"/>
      <c r="AHE51" s="745"/>
      <c r="AHF51" s="745"/>
      <c r="AHG51" s="745"/>
      <c r="AHH51" s="745"/>
      <c r="AHI51" s="745"/>
      <c r="AHJ51" s="745"/>
      <c r="AHK51" s="745"/>
      <c r="AHL51" s="745"/>
      <c r="AHM51" s="745"/>
      <c r="AHN51" s="745"/>
      <c r="AHO51" s="745"/>
      <c r="AHP51" s="745"/>
      <c r="AHQ51" s="745"/>
      <c r="AHR51" s="745"/>
      <c r="AHS51" s="745"/>
      <c r="AHT51" s="745"/>
      <c r="AHU51" s="745"/>
      <c r="AHV51" s="745"/>
      <c r="AHW51" s="745"/>
      <c r="AHX51" s="745"/>
      <c r="AHY51" s="745"/>
      <c r="AHZ51" s="745"/>
      <c r="AIA51" s="745"/>
      <c r="AIB51" s="745"/>
      <c r="AIC51" s="745"/>
      <c r="AID51" s="745"/>
      <c r="AIE51" s="745"/>
      <c r="AIF51" s="745"/>
      <c r="AIG51" s="745"/>
      <c r="AIH51" s="745"/>
      <c r="AII51" s="745"/>
      <c r="AIJ51" s="745"/>
      <c r="AIK51" s="745"/>
      <c r="AIL51" s="745"/>
      <c r="AIM51" s="745"/>
      <c r="AIN51" s="745"/>
      <c r="AIO51" s="745"/>
      <c r="AIP51" s="745"/>
      <c r="AIQ51" s="745"/>
      <c r="AIR51" s="745"/>
      <c r="AIS51" s="745"/>
      <c r="AIT51" s="745"/>
      <c r="AIU51" s="745"/>
      <c r="AIV51" s="745"/>
      <c r="AIW51" s="745"/>
      <c r="AIX51" s="745"/>
      <c r="AIY51" s="745"/>
      <c r="AIZ51" s="745"/>
      <c r="AJA51" s="745"/>
      <c r="AJB51" s="745"/>
      <c r="AJC51" s="745"/>
      <c r="AJD51" s="745"/>
      <c r="AJE51" s="745"/>
      <c r="AJF51" s="745"/>
      <c r="AJG51" s="745"/>
      <c r="AJH51" s="745"/>
      <c r="AJI51" s="745"/>
      <c r="AJJ51" s="745"/>
      <c r="AJK51" s="745"/>
      <c r="AJL51" s="745"/>
      <c r="AJM51" s="745"/>
      <c r="AJN51" s="745"/>
      <c r="AJO51" s="745"/>
      <c r="AJP51" s="745"/>
      <c r="AJQ51" s="745"/>
      <c r="AJR51" s="745"/>
      <c r="AJS51" s="745"/>
      <c r="AJT51" s="745"/>
      <c r="AJU51" s="745"/>
      <c r="AJV51" s="745"/>
      <c r="AJW51" s="745"/>
      <c r="AJX51" s="745"/>
      <c r="AJY51" s="745"/>
      <c r="AJZ51" s="745"/>
      <c r="AKA51" s="745"/>
      <c r="AKB51" s="745"/>
      <c r="AKC51" s="745"/>
      <c r="AKD51" s="745"/>
      <c r="AKE51" s="745"/>
      <c r="AKF51" s="745"/>
      <c r="AKG51" s="745"/>
      <c r="AKH51" s="745"/>
      <c r="AKI51" s="745"/>
      <c r="AKJ51" s="745"/>
      <c r="AKK51" s="745"/>
      <c r="AKL51" s="745"/>
      <c r="AKM51" s="745"/>
      <c r="AKN51" s="745"/>
      <c r="AKO51" s="745"/>
      <c r="AKP51" s="745"/>
      <c r="AKQ51" s="745"/>
      <c r="AKR51" s="745"/>
      <c r="AKS51" s="745"/>
      <c r="AKT51" s="745"/>
      <c r="AKU51" s="745"/>
      <c r="AKV51" s="745"/>
      <c r="AKW51" s="745"/>
      <c r="AKX51" s="745"/>
      <c r="AKY51" s="745"/>
      <c r="AKZ51" s="745"/>
      <c r="ALA51" s="745"/>
      <c r="ALB51" s="745"/>
      <c r="ALC51" s="745"/>
      <c r="ALD51" s="745"/>
      <c r="ALE51" s="745"/>
      <c r="ALF51" s="745"/>
      <c r="ALG51" s="745"/>
      <c r="ALH51" s="745"/>
      <c r="ALI51" s="745"/>
      <c r="ALJ51" s="745"/>
      <c r="ALK51" s="745"/>
      <c r="ALL51" s="745"/>
      <c r="ALM51" s="745"/>
      <c r="ALN51" s="745"/>
      <c r="ALO51" s="745"/>
      <c r="ALP51" s="745"/>
      <c r="ALQ51" s="745"/>
      <c r="ALR51" s="745"/>
      <c r="ALS51" s="745"/>
      <c r="ALT51" s="745"/>
      <c r="ALU51" s="745"/>
      <c r="ALV51" s="745"/>
      <c r="ALW51" s="745"/>
      <c r="ALX51" s="745"/>
      <c r="ALY51" s="745"/>
      <c r="ALZ51" s="745"/>
      <c r="AMA51" s="745"/>
      <c r="AMB51" s="745"/>
      <c r="AMC51" s="745"/>
      <c r="AMD51" s="745"/>
      <c r="AME51" s="745"/>
    </row>
    <row r="52" spans="1:1019">
      <c r="A52" s="24">
        <v>-138</v>
      </c>
      <c r="B52" s="25" t="s">
        <v>60</v>
      </c>
      <c r="C52" s="24" t="s">
        <v>13</v>
      </c>
      <c r="D52" s="25" t="s">
        <v>14</v>
      </c>
      <c r="E52" s="24" t="s">
        <v>21</v>
      </c>
      <c r="F52" s="26">
        <v>38.200000000000003</v>
      </c>
      <c r="G52" s="15"/>
      <c r="H52" s="16"/>
      <c r="I52" s="27">
        <f>F52</f>
        <v>38.200000000000003</v>
      </c>
      <c r="J52" s="16"/>
      <c r="K52" s="16"/>
      <c r="L52" s="19" t="s">
        <v>16</v>
      </c>
      <c r="N52" s="17"/>
      <c r="O52" s="688">
        <f>F52</f>
        <v>38.200000000000003</v>
      </c>
    </row>
    <row r="53" spans="1:1019">
      <c r="A53" s="24">
        <f>-138/1</f>
        <v>-138</v>
      </c>
      <c r="B53" s="25" t="s">
        <v>61</v>
      </c>
      <c r="C53" s="24" t="s">
        <v>13</v>
      </c>
      <c r="D53" s="25" t="s">
        <v>14</v>
      </c>
      <c r="E53" s="24" t="s">
        <v>21</v>
      </c>
      <c r="F53" s="26">
        <v>2.4</v>
      </c>
      <c r="G53" s="15"/>
      <c r="H53" s="16"/>
      <c r="I53" s="27">
        <f>F53</f>
        <v>2.4</v>
      </c>
      <c r="J53" s="16"/>
      <c r="K53" s="16"/>
      <c r="L53" s="19" t="s">
        <v>16</v>
      </c>
      <c r="N53" s="688">
        <f t="shared" ref="N53:N54" si="3">F53</f>
        <v>2.4</v>
      </c>
      <c r="O53" s="17"/>
    </row>
    <row r="54" spans="1:1019">
      <c r="A54" s="24">
        <f>-138/2</f>
        <v>-69</v>
      </c>
      <c r="B54" s="25" t="s">
        <v>30</v>
      </c>
      <c r="C54" s="24" t="s">
        <v>13</v>
      </c>
      <c r="D54" s="25" t="s">
        <v>14</v>
      </c>
      <c r="E54" s="24" t="s">
        <v>21</v>
      </c>
      <c r="F54" s="26">
        <v>3.4</v>
      </c>
      <c r="G54" s="15"/>
      <c r="H54" s="16"/>
      <c r="I54" s="27">
        <f>F54</f>
        <v>3.4</v>
      </c>
      <c r="J54" s="16"/>
      <c r="K54" s="16"/>
      <c r="L54" s="19" t="s">
        <v>16</v>
      </c>
      <c r="N54" s="688">
        <f t="shared" si="3"/>
        <v>3.4</v>
      </c>
      <c r="O54" s="17"/>
    </row>
    <row r="55" spans="1:1019">
      <c r="A55" s="20">
        <f>-138/3</f>
        <v>-46</v>
      </c>
      <c r="B55" s="21" t="s">
        <v>31</v>
      </c>
      <c r="C55" s="20" t="s">
        <v>18</v>
      </c>
      <c r="D55" s="21" t="s">
        <v>13</v>
      </c>
      <c r="E55" s="20"/>
      <c r="F55" s="22">
        <v>1.1000000000000001</v>
      </c>
      <c r="G55" s="15"/>
      <c r="H55" s="16"/>
      <c r="I55" s="17"/>
      <c r="J55" s="16"/>
      <c r="K55" s="23">
        <f>F55</f>
        <v>1.1000000000000001</v>
      </c>
      <c r="L55" s="19" t="s">
        <v>16</v>
      </c>
      <c r="N55" s="17"/>
      <c r="O55" s="17"/>
    </row>
    <row r="56" spans="1:1019">
      <c r="A56" s="24">
        <v>-139</v>
      </c>
      <c r="B56" s="25" t="s">
        <v>62</v>
      </c>
      <c r="C56" s="24" t="s">
        <v>13</v>
      </c>
      <c r="D56" s="25" t="s">
        <v>14</v>
      </c>
      <c r="E56" s="24" t="s">
        <v>21</v>
      </c>
      <c r="F56" s="26">
        <v>15.4</v>
      </c>
      <c r="G56" s="15"/>
      <c r="H56" s="16"/>
      <c r="I56" s="27">
        <f t="shared" ref="I56:I61" si="4">F56</f>
        <v>15.4</v>
      </c>
      <c r="J56" s="16"/>
      <c r="K56" s="16"/>
      <c r="L56" s="19" t="s">
        <v>16</v>
      </c>
      <c r="N56" s="688">
        <f t="shared" ref="N56:N61" si="5">F56</f>
        <v>15.4</v>
      </c>
      <c r="O56" s="17"/>
    </row>
    <row r="57" spans="1:1019">
      <c r="A57" s="24">
        <v>-140</v>
      </c>
      <c r="B57" s="25" t="s">
        <v>63</v>
      </c>
      <c r="C57" s="24" t="s">
        <v>37</v>
      </c>
      <c r="D57" s="25" t="s">
        <v>14</v>
      </c>
      <c r="E57" s="24" t="s">
        <v>21</v>
      </c>
      <c r="F57" s="26">
        <v>28.4</v>
      </c>
      <c r="G57" s="15"/>
      <c r="H57" s="16"/>
      <c r="I57" s="27">
        <f t="shared" si="4"/>
        <v>28.4</v>
      </c>
      <c r="J57" s="16"/>
      <c r="K57" s="16"/>
      <c r="L57" s="19" t="s">
        <v>16</v>
      </c>
      <c r="N57" s="688">
        <f t="shared" si="5"/>
        <v>28.4</v>
      </c>
      <c r="O57" s="17"/>
    </row>
    <row r="58" spans="1:1019">
      <c r="A58" s="24">
        <f>-140/1</f>
        <v>-140</v>
      </c>
      <c r="B58" s="25" t="s">
        <v>61</v>
      </c>
      <c r="C58" s="24" t="s">
        <v>37</v>
      </c>
      <c r="D58" s="25" t="s">
        <v>14</v>
      </c>
      <c r="E58" s="24" t="s">
        <v>21</v>
      </c>
      <c r="F58" s="26">
        <v>3.6</v>
      </c>
      <c r="G58" s="15"/>
      <c r="H58" s="16"/>
      <c r="I58" s="27">
        <f t="shared" si="4"/>
        <v>3.6</v>
      </c>
      <c r="J58" s="16"/>
      <c r="K58" s="16"/>
      <c r="L58" s="19" t="s">
        <v>16</v>
      </c>
      <c r="N58" s="688">
        <f t="shared" si="5"/>
        <v>3.6</v>
      </c>
      <c r="O58" s="17"/>
    </row>
    <row r="59" spans="1:1019">
      <c r="A59" s="24">
        <v>-141</v>
      </c>
      <c r="B59" s="25" t="s">
        <v>64</v>
      </c>
      <c r="C59" s="24" t="s">
        <v>37</v>
      </c>
      <c r="D59" s="25" t="s">
        <v>14</v>
      </c>
      <c r="E59" s="24" t="s">
        <v>21</v>
      </c>
      <c r="F59" s="26">
        <v>1.4</v>
      </c>
      <c r="G59" s="15"/>
      <c r="H59" s="16"/>
      <c r="I59" s="27">
        <f t="shared" si="4"/>
        <v>1.4</v>
      </c>
      <c r="J59" s="16"/>
      <c r="K59" s="16"/>
      <c r="L59" s="19" t="s">
        <v>16</v>
      </c>
      <c r="N59" s="688">
        <f t="shared" si="5"/>
        <v>1.4</v>
      </c>
      <c r="O59" s="17"/>
    </row>
    <row r="60" spans="1:1019">
      <c r="A60" s="24">
        <v>-142</v>
      </c>
      <c r="B60" s="25" t="s">
        <v>30</v>
      </c>
      <c r="C60" s="24" t="s">
        <v>37</v>
      </c>
      <c r="D60" s="25" t="s">
        <v>14</v>
      </c>
      <c r="E60" s="24" t="s">
        <v>21</v>
      </c>
      <c r="F60" s="26">
        <v>5.3</v>
      </c>
      <c r="G60" s="15"/>
      <c r="H60" s="16"/>
      <c r="I60" s="27">
        <f t="shared" si="4"/>
        <v>5.3</v>
      </c>
      <c r="J60" s="16"/>
      <c r="K60" s="16"/>
      <c r="L60" s="19" t="s">
        <v>16</v>
      </c>
      <c r="N60" s="688">
        <f t="shared" si="5"/>
        <v>5.3</v>
      </c>
      <c r="O60" s="17"/>
    </row>
    <row r="61" spans="1:1019">
      <c r="A61" s="24">
        <f>-142/1</f>
        <v>-142</v>
      </c>
      <c r="B61" s="25" t="s">
        <v>65</v>
      </c>
      <c r="C61" s="24" t="s">
        <v>37</v>
      </c>
      <c r="D61" s="25" t="s">
        <v>14</v>
      </c>
      <c r="E61" s="24" t="s">
        <v>21</v>
      </c>
      <c r="F61" s="26">
        <v>13.2</v>
      </c>
      <c r="G61" s="15"/>
      <c r="H61" s="16"/>
      <c r="I61" s="27">
        <f t="shared" si="4"/>
        <v>13.2</v>
      </c>
      <c r="J61" s="16"/>
      <c r="K61" s="16"/>
      <c r="L61" s="19" t="s">
        <v>16</v>
      </c>
      <c r="N61" s="688">
        <f t="shared" si="5"/>
        <v>13.2</v>
      </c>
      <c r="O61" s="17"/>
    </row>
    <row r="62" spans="1:1019">
      <c r="A62" s="20">
        <f>-142/2</f>
        <v>-71</v>
      </c>
      <c r="B62" s="21" t="s">
        <v>24</v>
      </c>
      <c r="C62" s="20" t="s">
        <v>13</v>
      </c>
      <c r="D62" s="21" t="s">
        <v>13</v>
      </c>
      <c r="E62" s="20" t="s">
        <v>19</v>
      </c>
      <c r="F62" s="22">
        <v>6.5</v>
      </c>
      <c r="G62" s="15"/>
      <c r="H62" s="16"/>
      <c r="I62" s="17"/>
      <c r="J62" s="16"/>
      <c r="K62" s="23">
        <f>F62</f>
        <v>6.5</v>
      </c>
      <c r="L62" s="19" t="s">
        <v>16</v>
      </c>
      <c r="N62" s="17"/>
      <c r="O62" s="17"/>
    </row>
    <row r="63" spans="1:1019">
      <c r="A63" s="24">
        <v>-143</v>
      </c>
      <c r="B63" s="25" t="s">
        <v>66</v>
      </c>
      <c r="C63" s="24" t="s">
        <v>18</v>
      </c>
      <c r="D63" s="25" t="s">
        <v>14</v>
      </c>
      <c r="E63" s="24" t="s">
        <v>21</v>
      </c>
      <c r="F63" s="26">
        <v>23.6</v>
      </c>
      <c r="G63" s="15"/>
      <c r="H63" s="16"/>
      <c r="I63" s="27">
        <f>F63</f>
        <v>23.6</v>
      </c>
      <c r="J63" s="16"/>
      <c r="K63" s="16"/>
      <c r="L63" s="19" t="s">
        <v>16</v>
      </c>
      <c r="N63" s="688">
        <f t="shared" ref="N63:N66" si="6">F63</f>
        <v>23.6</v>
      </c>
      <c r="O63" s="17"/>
    </row>
    <row r="64" spans="1:1019">
      <c r="A64" s="24">
        <v>-144</v>
      </c>
      <c r="B64" s="25" t="s">
        <v>67</v>
      </c>
      <c r="C64" s="24" t="s">
        <v>37</v>
      </c>
      <c r="D64" s="25" t="s">
        <v>14</v>
      </c>
      <c r="E64" s="24" t="s">
        <v>21</v>
      </c>
      <c r="F64" s="26">
        <v>11.2</v>
      </c>
      <c r="G64" s="15"/>
      <c r="H64" s="16"/>
      <c r="I64" s="27">
        <f>F64</f>
        <v>11.2</v>
      </c>
      <c r="J64" s="16"/>
      <c r="K64" s="16"/>
      <c r="L64" s="19" t="s">
        <v>16</v>
      </c>
      <c r="N64" s="688">
        <f t="shared" si="6"/>
        <v>11.2</v>
      </c>
      <c r="O64" s="17"/>
    </row>
    <row r="65" spans="1:1019">
      <c r="A65" s="24">
        <f>-144/1</f>
        <v>-144</v>
      </c>
      <c r="B65" s="25" t="s">
        <v>68</v>
      </c>
      <c r="C65" s="24" t="s">
        <v>37</v>
      </c>
      <c r="D65" s="25" t="s">
        <v>14</v>
      </c>
      <c r="E65" s="24" t="s">
        <v>21</v>
      </c>
      <c r="F65" s="26">
        <v>17.8</v>
      </c>
      <c r="G65" s="15"/>
      <c r="H65" s="16"/>
      <c r="I65" s="27">
        <f>F65</f>
        <v>17.8</v>
      </c>
      <c r="J65" s="16"/>
      <c r="K65" s="16"/>
      <c r="L65" s="19" t="s">
        <v>16</v>
      </c>
      <c r="N65" s="688">
        <f t="shared" si="6"/>
        <v>17.8</v>
      </c>
      <c r="O65" s="17"/>
    </row>
    <row r="66" spans="1:1019">
      <c r="A66" s="24">
        <v>-145</v>
      </c>
      <c r="B66" s="25" t="s">
        <v>69</v>
      </c>
      <c r="C66" s="24" t="s">
        <v>13</v>
      </c>
      <c r="D66" s="25" t="s">
        <v>14</v>
      </c>
      <c r="E66" s="24" t="s">
        <v>21</v>
      </c>
      <c r="F66" s="26">
        <v>10.8</v>
      </c>
      <c r="G66" s="15"/>
      <c r="H66" s="16"/>
      <c r="I66" s="27">
        <f>F66</f>
        <v>10.8</v>
      </c>
      <c r="J66" s="16"/>
      <c r="K66" s="16"/>
      <c r="L66" s="19" t="s">
        <v>16</v>
      </c>
      <c r="N66" s="688">
        <f t="shared" si="6"/>
        <v>10.8</v>
      </c>
      <c r="O66" s="17"/>
    </row>
    <row r="67" spans="1:1019" s="601" customFormat="1">
      <c r="A67" s="582"/>
      <c r="B67" s="750" t="s">
        <v>829</v>
      </c>
      <c r="C67" s="582"/>
      <c r="D67" s="583"/>
      <c r="E67" s="582"/>
      <c r="F67" s="538"/>
      <c r="G67" s="538"/>
      <c r="H67" s="743"/>
      <c r="I67" s="569"/>
      <c r="J67" s="743"/>
      <c r="K67" s="743"/>
      <c r="L67" s="744"/>
      <c r="M67" s="745"/>
      <c r="N67" s="569"/>
      <c r="O67" s="746"/>
      <c r="P67" s="745"/>
      <c r="Q67" s="745"/>
      <c r="R67" s="745"/>
      <c r="S67" s="745"/>
      <c r="T67" s="745"/>
      <c r="U67" s="745"/>
      <c r="V67" s="745"/>
      <c r="W67" s="745"/>
      <c r="X67" s="745"/>
      <c r="Y67" s="745"/>
      <c r="Z67" s="745"/>
      <c r="AA67" s="745"/>
      <c r="AB67" s="745"/>
      <c r="AC67" s="745"/>
      <c r="AD67" s="745"/>
      <c r="AE67" s="745"/>
      <c r="AF67" s="745"/>
      <c r="AG67" s="745"/>
      <c r="AH67" s="745"/>
      <c r="AI67" s="745"/>
      <c r="AJ67" s="745"/>
      <c r="AK67" s="745"/>
      <c r="AL67" s="745"/>
      <c r="AM67" s="745"/>
      <c r="AN67" s="745"/>
      <c r="AO67" s="745"/>
      <c r="AP67" s="745"/>
      <c r="AQ67" s="745"/>
      <c r="AR67" s="745"/>
      <c r="AS67" s="745"/>
      <c r="AT67" s="745"/>
      <c r="AU67" s="745"/>
      <c r="AV67" s="745"/>
      <c r="AW67" s="745"/>
      <c r="AX67" s="745"/>
      <c r="AY67" s="745"/>
      <c r="AZ67" s="745"/>
      <c r="BA67" s="745"/>
      <c r="BB67" s="745"/>
      <c r="BC67" s="745"/>
      <c r="BD67" s="745"/>
      <c r="BE67" s="745"/>
      <c r="BF67" s="745"/>
      <c r="BG67" s="745"/>
      <c r="BH67" s="745"/>
      <c r="BI67" s="745"/>
      <c r="BJ67" s="745"/>
      <c r="BK67" s="745"/>
      <c r="BL67" s="745"/>
      <c r="BM67" s="745"/>
      <c r="BN67" s="745"/>
      <c r="BO67" s="745"/>
      <c r="BP67" s="745"/>
      <c r="BQ67" s="745"/>
      <c r="BR67" s="745"/>
      <c r="BS67" s="745"/>
      <c r="BT67" s="745"/>
      <c r="BU67" s="745"/>
      <c r="BV67" s="745"/>
      <c r="BW67" s="745"/>
      <c r="BX67" s="745"/>
      <c r="BY67" s="745"/>
      <c r="BZ67" s="745"/>
      <c r="CA67" s="745"/>
      <c r="CB67" s="745"/>
      <c r="CC67" s="745"/>
      <c r="CD67" s="745"/>
      <c r="CE67" s="745"/>
      <c r="CF67" s="745"/>
      <c r="CG67" s="745"/>
      <c r="CH67" s="745"/>
      <c r="CI67" s="745"/>
      <c r="CJ67" s="745"/>
      <c r="CK67" s="745"/>
      <c r="CL67" s="745"/>
      <c r="CM67" s="745"/>
      <c r="CN67" s="745"/>
      <c r="CO67" s="745"/>
      <c r="CP67" s="745"/>
      <c r="CQ67" s="745"/>
      <c r="CR67" s="745"/>
      <c r="CS67" s="745"/>
      <c r="CT67" s="745"/>
      <c r="CU67" s="745"/>
      <c r="CV67" s="745"/>
      <c r="CW67" s="745"/>
      <c r="CX67" s="745"/>
      <c r="CY67" s="745"/>
      <c r="CZ67" s="745"/>
      <c r="DA67" s="745"/>
      <c r="DB67" s="745"/>
      <c r="DC67" s="745"/>
      <c r="DD67" s="745"/>
      <c r="DE67" s="745"/>
      <c r="DF67" s="745"/>
      <c r="DG67" s="745"/>
      <c r="DH67" s="745"/>
      <c r="DI67" s="745"/>
      <c r="DJ67" s="745"/>
      <c r="DK67" s="745"/>
      <c r="DL67" s="745"/>
      <c r="DM67" s="745"/>
      <c r="DN67" s="745"/>
      <c r="DO67" s="745"/>
      <c r="DP67" s="745"/>
      <c r="DQ67" s="745"/>
      <c r="DR67" s="745"/>
      <c r="DS67" s="745"/>
      <c r="DT67" s="745"/>
      <c r="DU67" s="745"/>
      <c r="DV67" s="745"/>
      <c r="DW67" s="745"/>
      <c r="DX67" s="745"/>
      <c r="DY67" s="745"/>
      <c r="DZ67" s="745"/>
      <c r="EA67" s="745"/>
      <c r="EB67" s="745"/>
      <c r="EC67" s="745"/>
      <c r="ED67" s="745"/>
      <c r="EE67" s="745"/>
      <c r="EF67" s="745"/>
      <c r="EG67" s="745"/>
      <c r="EH67" s="745"/>
      <c r="EI67" s="745"/>
      <c r="EJ67" s="745"/>
      <c r="EK67" s="745"/>
      <c r="EL67" s="745"/>
      <c r="EM67" s="745"/>
      <c r="EN67" s="745"/>
      <c r="EO67" s="745"/>
      <c r="EP67" s="745"/>
      <c r="EQ67" s="745"/>
      <c r="ER67" s="745"/>
      <c r="ES67" s="745"/>
      <c r="ET67" s="745"/>
      <c r="EU67" s="745"/>
      <c r="EV67" s="745"/>
      <c r="EW67" s="745"/>
      <c r="EX67" s="745"/>
      <c r="EY67" s="745"/>
      <c r="EZ67" s="745"/>
      <c r="FA67" s="745"/>
      <c r="FB67" s="745"/>
      <c r="FC67" s="745"/>
      <c r="FD67" s="745"/>
      <c r="FE67" s="745"/>
      <c r="FF67" s="745"/>
      <c r="FG67" s="745"/>
      <c r="FH67" s="745"/>
      <c r="FI67" s="745"/>
      <c r="FJ67" s="745"/>
      <c r="FK67" s="745"/>
      <c r="FL67" s="745"/>
      <c r="FM67" s="745"/>
      <c r="FN67" s="745"/>
      <c r="FO67" s="745"/>
      <c r="FP67" s="745"/>
      <c r="FQ67" s="745"/>
      <c r="FR67" s="745"/>
      <c r="FS67" s="745"/>
      <c r="FT67" s="745"/>
      <c r="FU67" s="745"/>
      <c r="FV67" s="745"/>
      <c r="FW67" s="745"/>
      <c r="FX67" s="745"/>
      <c r="FY67" s="745"/>
      <c r="FZ67" s="745"/>
      <c r="GA67" s="745"/>
      <c r="GB67" s="745"/>
      <c r="GC67" s="745"/>
      <c r="GD67" s="745"/>
      <c r="GE67" s="745"/>
      <c r="GF67" s="745"/>
      <c r="GG67" s="745"/>
      <c r="GH67" s="745"/>
      <c r="GI67" s="745"/>
      <c r="GJ67" s="745"/>
      <c r="GK67" s="745"/>
      <c r="GL67" s="745"/>
      <c r="GM67" s="745"/>
      <c r="GN67" s="745"/>
      <c r="GO67" s="745"/>
      <c r="GP67" s="745"/>
      <c r="GQ67" s="745"/>
      <c r="GR67" s="745"/>
      <c r="GS67" s="745"/>
      <c r="GT67" s="745"/>
      <c r="GU67" s="745"/>
      <c r="GV67" s="745"/>
      <c r="GW67" s="745"/>
      <c r="GX67" s="745"/>
      <c r="GY67" s="745"/>
      <c r="GZ67" s="745"/>
      <c r="HA67" s="745"/>
      <c r="HB67" s="745"/>
      <c r="HC67" s="745"/>
      <c r="HD67" s="745"/>
      <c r="HE67" s="745"/>
      <c r="HF67" s="745"/>
      <c r="HG67" s="745"/>
      <c r="HH67" s="745"/>
      <c r="HI67" s="745"/>
      <c r="HJ67" s="745"/>
      <c r="HK67" s="745"/>
      <c r="HL67" s="745"/>
      <c r="HM67" s="745"/>
      <c r="HN67" s="745"/>
      <c r="HO67" s="745"/>
      <c r="HP67" s="745"/>
      <c r="HQ67" s="745"/>
      <c r="HR67" s="745"/>
      <c r="HS67" s="745"/>
      <c r="HT67" s="745"/>
      <c r="HU67" s="745"/>
      <c r="HV67" s="745"/>
      <c r="HW67" s="745"/>
      <c r="HX67" s="745"/>
      <c r="HY67" s="745"/>
      <c r="HZ67" s="745"/>
      <c r="IA67" s="745"/>
      <c r="IB67" s="745"/>
      <c r="IC67" s="745"/>
      <c r="ID67" s="745"/>
      <c r="IE67" s="745"/>
      <c r="IF67" s="745"/>
      <c r="IG67" s="745"/>
      <c r="IH67" s="745"/>
      <c r="II67" s="745"/>
      <c r="IJ67" s="745"/>
      <c r="IK67" s="745"/>
      <c r="IL67" s="745"/>
      <c r="IM67" s="745"/>
      <c r="IN67" s="745"/>
      <c r="IO67" s="745"/>
      <c r="IP67" s="745"/>
      <c r="IQ67" s="745"/>
      <c r="IR67" s="745"/>
      <c r="IS67" s="745"/>
      <c r="IT67" s="745"/>
      <c r="IU67" s="745"/>
      <c r="IV67" s="745"/>
      <c r="IW67" s="745"/>
      <c r="IX67" s="745"/>
      <c r="IY67" s="745"/>
      <c r="IZ67" s="745"/>
      <c r="JA67" s="745"/>
      <c r="JB67" s="745"/>
      <c r="JC67" s="745"/>
      <c r="JD67" s="745"/>
      <c r="JE67" s="745"/>
      <c r="JF67" s="745"/>
      <c r="JG67" s="745"/>
      <c r="JH67" s="745"/>
      <c r="JI67" s="745"/>
      <c r="JJ67" s="745"/>
      <c r="JK67" s="745"/>
      <c r="JL67" s="745"/>
      <c r="JM67" s="745"/>
      <c r="JN67" s="745"/>
      <c r="JO67" s="745"/>
      <c r="JP67" s="745"/>
      <c r="JQ67" s="745"/>
      <c r="JR67" s="745"/>
      <c r="JS67" s="745"/>
      <c r="JT67" s="745"/>
      <c r="JU67" s="745"/>
      <c r="JV67" s="745"/>
      <c r="JW67" s="745"/>
      <c r="JX67" s="745"/>
      <c r="JY67" s="745"/>
      <c r="JZ67" s="745"/>
      <c r="KA67" s="745"/>
      <c r="KB67" s="745"/>
      <c r="KC67" s="745"/>
      <c r="KD67" s="745"/>
      <c r="KE67" s="745"/>
      <c r="KF67" s="745"/>
      <c r="KG67" s="745"/>
      <c r="KH67" s="745"/>
      <c r="KI67" s="745"/>
      <c r="KJ67" s="745"/>
      <c r="KK67" s="745"/>
      <c r="KL67" s="745"/>
      <c r="KM67" s="745"/>
      <c r="KN67" s="745"/>
      <c r="KO67" s="745"/>
      <c r="KP67" s="745"/>
      <c r="KQ67" s="745"/>
      <c r="KR67" s="745"/>
      <c r="KS67" s="745"/>
      <c r="KT67" s="745"/>
      <c r="KU67" s="745"/>
      <c r="KV67" s="745"/>
      <c r="KW67" s="745"/>
      <c r="KX67" s="745"/>
      <c r="KY67" s="745"/>
      <c r="KZ67" s="745"/>
      <c r="LA67" s="745"/>
      <c r="LB67" s="745"/>
      <c r="LC67" s="745"/>
      <c r="LD67" s="745"/>
      <c r="LE67" s="745"/>
      <c r="LF67" s="745"/>
      <c r="LG67" s="745"/>
      <c r="LH67" s="745"/>
      <c r="LI67" s="745"/>
      <c r="LJ67" s="745"/>
      <c r="LK67" s="745"/>
      <c r="LL67" s="745"/>
      <c r="LM67" s="745"/>
      <c r="LN67" s="745"/>
      <c r="LO67" s="745"/>
      <c r="LP67" s="745"/>
      <c r="LQ67" s="745"/>
      <c r="LR67" s="745"/>
      <c r="LS67" s="745"/>
      <c r="LT67" s="745"/>
      <c r="LU67" s="745"/>
      <c r="LV67" s="745"/>
      <c r="LW67" s="745"/>
      <c r="LX67" s="745"/>
      <c r="LY67" s="745"/>
      <c r="LZ67" s="745"/>
      <c r="MA67" s="745"/>
      <c r="MB67" s="745"/>
      <c r="MC67" s="745"/>
      <c r="MD67" s="745"/>
      <c r="ME67" s="745"/>
      <c r="MF67" s="745"/>
      <c r="MG67" s="745"/>
      <c r="MH67" s="745"/>
      <c r="MI67" s="745"/>
      <c r="MJ67" s="745"/>
      <c r="MK67" s="745"/>
      <c r="ML67" s="745"/>
      <c r="MM67" s="745"/>
      <c r="MN67" s="745"/>
      <c r="MO67" s="745"/>
      <c r="MP67" s="745"/>
      <c r="MQ67" s="745"/>
      <c r="MR67" s="745"/>
      <c r="MS67" s="745"/>
      <c r="MT67" s="745"/>
      <c r="MU67" s="745"/>
      <c r="MV67" s="745"/>
      <c r="MW67" s="745"/>
      <c r="MX67" s="745"/>
      <c r="MY67" s="745"/>
      <c r="MZ67" s="745"/>
      <c r="NA67" s="745"/>
      <c r="NB67" s="745"/>
      <c r="NC67" s="745"/>
      <c r="ND67" s="745"/>
      <c r="NE67" s="745"/>
      <c r="NF67" s="745"/>
      <c r="NG67" s="745"/>
      <c r="NH67" s="745"/>
      <c r="NI67" s="745"/>
      <c r="NJ67" s="745"/>
      <c r="NK67" s="745"/>
      <c r="NL67" s="745"/>
      <c r="NM67" s="745"/>
      <c r="NN67" s="745"/>
      <c r="NO67" s="745"/>
      <c r="NP67" s="745"/>
      <c r="NQ67" s="745"/>
      <c r="NR67" s="745"/>
      <c r="NS67" s="745"/>
      <c r="NT67" s="745"/>
      <c r="NU67" s="745"/>
      <c r="NV67" s="745"/>
      <c r="NW67" s="745"/>
      <c r="NX67" s="745"/>
      <c r="NY67" s="745"/>
      <c r="NZ67" s="745"/>
      <c r="OA67" s="745"/>
      <c r="OB67" s="745"/>
      <c r="OC67" s="745"/>
      <c r="OD67" s="745"/>
      <c r="OE67" s="745"/>
      <c r="OF67" s="745"/>
      <c r="OG67" s="745"/>
      <c r="OH67" s="745"/>
      <c r="OI67" s="745"/>
      <c r="OJ67" s="745"/>
      <c r="OK67" s="745"/>
      <c r="OL67" s="745"/>
      <c r="OM67" s="745"/>
      <c r="ON67" s="745"/>
      <c r="OO67" s="745"/>
      <c r="OP67" s="745"/>
      <c r="OQ67" s="745"/>
      <c r="OR67" s="745"/>
      <c r="OS67" s="745"/>
      <c r="OT67" s="745"/>
      <c r="OU67" s="745"/>
      <c r="OV67" s="745"/>
      <c r="OW67" s="745"/>
      <c r="OX67" s="745"/>
      <c r="OY67" s="745"/>
      <c r="OZ67" s="745"/>
      <c r="PA67" s="745"/>
      <c r="PB67" s="745"/>
      <c r="PC67" s="745"/>
      <c r="PD67" s="745"/>
      <c r="PE67" s="745"/>
      <c r="PF67" s="745"/>
      <c r="PG67" s="745"/>
      <c r="PH67" s="745"/>
      <c r="PI67" s="745"/>
      <c r="PJ67" s="745"/>
      <c r="PK67" s="745"/>
      <c r="PL67" s="745"/>
      <c r="PM67" s="745"/>
      <c r="PN67" s="745"/>
      <c r="PO67" s="745"/>
      <c r="PP67" s="745"/>
      <c r="PQ67" s="745"/>
      <c r="PR67" s="745"/>
      <c r="PS67" s="745"/>
      <c r="PT67" s="745"/>
      <c r="PU67" s="745"/>
      <c r="PV67" s="745"/>
      <c r="PW67" s="745"/>
      <c r="PX67" s="745"/>
      <c r="PY67" s="745"/>
      <c r="PZ67" s="745"/>
      <c r="QA67" s="745"/>
      <c r="QB67" s="745"/>
      <c r="QC67" s="745"/>
      <c r="QD67" s="745"/>
      <c r="QE67" s="745"/>
      <c r="QF67" s="745"/>
      <c r="QG67" s="745"/>
      <c r="QH67" s="745"/>
      <c r="QI67" s="745"/>
      <c r="QJ67" s="745"/>
      <c r="QK67" s="745"/>
      <c r="QL67" s="745"/>
      <c r="QM67" s="745"/>
      <c r="QN67" s="745"/>
      <c r="QO67" s="745"/>
      <c r="QP67" s="745"/>
      <c r="QQ67" s="745"/>
      <c r="QR67" s="745"/>
      <c r="QS67" s="745"/>
      <c r="QT67" s="745"/>
      <c r="QU67" s="745"/>
      <c r="QV67" s="745"/>
      <c r="QW67" s="745"/>
      <c r="QX67" s="745"/>
      <c r="QY67" s="745"/>
      <c r="QZ67" s="745"/>
      <c r="RA67" s="745"/>
      <c r="RB67" s="745"/>
      <c r="RC67" s="745"/>
      <c r="RD67" s="745"/>
      <c r="RE67" s="745"/>
      <c r="RF67" s="745"/>
      <c r="RG67" s="745"/>
      <c r="RH67" s="745"/>
      <c r="RI67" s="745"/>
      <c r="RJ67" s="745"/>
      <c r="RK67" s="745"/>
      <c r="RL67" s="745"/>
      <c r="RM67" s="745"/>
      <c r="RN67" s="745"/>
      <c r="RO67" s="745"/>
      <c r="RP67" s="745"/>
      <c r="RQ67" s="745"/>
      <c r="RR67" s="745"/>
      <c r="RS67" s="745"/>
      <c r="RT67" s="745"/>
      <c r="RU67" s="745"/>
      <c r="RV67" s="745"/>
      <c r="RW67" s="745"/>
      <c r="RX67" s="745"/>
      <c r="RY67" s="745"/>
      <c r="RZ67" s="745"/>
      <c r="SA67" s="745"/>
      <c r="SB67" s="745"/>
      <c r="SC67" s="745"/>
      <c r="SD67" s="745"/>
      <c r="SE67" s="745"/>
      <c r="SF67" s="745"/>
      <c r="SG67" s="745"/>
      <c r="SH67" s="745"/>
      <c r="SI67" s="745"/>
      <c r="SJ67" s="745"/>
      <c r="SK67" s="745"/>
      <c r="SL67" s="745"/>
      <c r="SM67" s="745"/>
      <c r="SN67" s="745"/>
      <c r="SO67" s="745"/>
      <c r="SP67" s="745"/>
      <c r="SQ67" s="745"/>
      <c r="SR67" s="745"/>
      <c r="SS67" s="745"/>
      <c r="ST67" s="745"/>
      <c r="SU67" s="745"/>
      <c r="SV67" s="745"/>
      <c r="SW67" s="745"/>
      <c r="SX67" s="745"/>
      <c r="SY67" s="745"/>
      <c r="SZ67" s="745"/>
      <c r="TA67" s="745"/>
      <c r="TB67" s="745"/>
      <c r="TC67" s="745"/>
      <c r="TD67" s="745"/>
      <c r="TE67" s="745"/>
      <c r="TF67" s="745"/>
      <c r="TG67" s="745"/>
      <c r="TH67" s="745"/>
      <c r="TI67" s="745"/>
      <c r="TJ67" s="745"/>
      <c r="TK67" s="745"/>
      <c r="TL67" s="745"/>
      <c r="TM67" s="745"/>
      <c r="TN67" s="745"/>
      <c r="TO67" s="745"/>
      <c r="TP67" s="745"/>
      <c r="TQ67" s="745"/>
      <c r="TR67" s="745"/>
      <c r="TS67" s="745"/>
      <c r="TT67" s="745"/>
      <c r="TU67" s="745"/>
      <c r="TV67" s="745"/>
      <c r="TW67" s="745"/>
      <c r="TX67" s="745"/>
      <c r="TY67" s="745"/>
      <c r="TZ67" s="745"/>
      <c r="UA67" s="745"/>
      <c r="UB67" s="745"/>
      <c r="UC67" s="745"/>
      <c r="UD67" s="745"/>
      <c r="UE67" s="745"/>
      <c r="UF67" s="745"/>
      <c r="UG67" s="745"/>
      <c r="UH67" s="745"/>
      <c r="UI67" s="745"/>
      <c r="UJ67" s="745"/>
      <c r="UK67" s="745"/>
      <c r="UL67" s="745"/>
      <c r="UM67" s="745"/>
      <c r="UN67" s="745"/>
      <c r="UO67" s="745"/>
      <c r="UP67" s="745"/>
      <c r="UQ67" s="745"/>
      <c r="UR67" s="745"/>
      <c r="US67" s="745"/>
      <c r="UT67" s="745"/>
      <c r="UU67" s="745"/>
      <c r="UV67" s="745"/>
      <c r="UW67" s="745"/>
      <c r="UX67" s="745"/>
      <c r="UY67" s="745"/>
      <c r="UZ67" s="745"/>
      <c r="VA67" s="745"/>
      <c r="VB67" s="745"/>
      <c r="VC67" s="745"/>
      <c r="VD67" s="745"/>
      <c r="VE67" s="745"/>
      <c r="VF67" s="745"/>
      <c r="VG67" s="745"/>
      <c r="VH67" s="745"/>
      <c r="VI67" s="745"/>
      <c r="VJ67" s="745"/>
      <c r="VK67" s="745"/>
      <c r="VL67" s="745"/>
      <c r="VM67" s="745"/>
      <c r="VN67" s="745"/>
      <c r="VO67" s="745"/>
      <c r="VP67" s="745"/>
      <c r="VQ67" s="745"/>
      <c r="VR67" s="745"/>
      <c r="VS67" s="745"/>
      <c r="VT67" s="745"/>
      <c r="VU67" s="745"/>
      <c r="VV67" s="745"/>
      <c r="VW67" s="745"/>
      <c r="VX67" s="745"/>
      <c r="VY67" s="745"/>
      <c r="VZ67" s="745"/>
      <c r="WA67" s="745"/>
      <c r="WB67" s="745"/>
      <c r="WC67" s="745"/>
      <c r="WD67" s="745"/>
      <c r="WE67" s="745"/>
      <c r="WF67" s="745"/>
      <c r="WG67" s="745"/>
      <c r="WH67" s="745"/>
      <c r="WI67" s="745"/>
      <c r="WJ67" s="745"/>
      <c r="WK67" s="745"/>
      <c r="WL67" s="745"/>
      <c r="WM67" s="745"/>
      <c r="WN67" s="745"/>
      <c r="WO67" s="745"/>
      <c r="WP67" s="745"/>
      <c r="WQ67" s="745"/>
      <c r="WR67" s="745"/>
      <c r="WS67" s="745"/>
      <c r="WT67" s="745"/>
      <c r="WU67" s="745"/>
      <c r="WV67" s="745"/>
      <c r="WW67" s="745"/>
      <c r="WX67" s="745"/>
      <c r="WY67" s="745"/>
      <c r="WZ67" s="745"/>
      <c r="XA67" s="745"/>
      <c r="XB67" s="745"/>
      <c r="XC67" s="745"/>
      <c r="XD67" s="745"/>
      <c r="XE67" s="745"/>
      <c r="XF67" s="745"/>
      <c r="XG67" s="745"/>
      <c r="XH67" s="745"/>
      <c r="XI67" s="745"/>
      <c r="XJ67" s="745"/>
      <c r="XK67" s="745"/>
      <c r="XL67" s="745"/>
      <c r="XM67" s="745"/>
      <c r="XN67" s="745"/>
      <c r="XO67" s="745"/>
      <c r="XP67" s="745"/>
      <c r="XQ67" s="745"/>
      <c r="XR67" s="745"/>
      <c r="XS67" s="745"/>
      <c r="XT67" s="745"/>
      <c r="XU67" s="745"/>
      <c r="XV67" s="745"/>
      <c r="XW67" s="745"/>
      <c r="XX67" s="745"/>
      <c r="XY67" s="745"/>
      <c r="XZ67" s="745"/>
      <c r="YA67" s="745"/>
      <c r="YB67" s="745"/>
      <c r="YC67" s="745"/>
      <c r="YD67" s="745"/>
      <c r="YE67" s="745"/>
      <c r="YF67" s="745"/>
      <c r="YG67" s="745"/>
      <c r="YH67" s="745"/>
      <c r="YI67" s="745"/>
      <c r="YJ67" s="745"/>
      <c r="YK67" s="745"/>
      <c r="YL67" s="745"/>
      <c r="YM67" s="745"/>
      <c r="YN67" s="745"/>
      <c r="YO67" s="745"/>
      <c r="YP67" s="745"/>
      <c r="YQ67" s="745"/>
      <c r="YR67" s="745"/>
      <c r="YS67" s="745"/>
      <c r="YT67" s="745"/>
      <c r="YU67" s="745"/>
      <c r="YV67" s="745"/>
      <c r="YW67" s="745"/>
      <c r="YX67" s="745"/>
      <c r="YY67" s="745"/>
      <c r="YZ67" s="745"/>
      <c r="ZA67" s="745"/>
      <c r="ZB67" s="745"/>
      <c r="ZC67" s="745"/>
      <c r="ZD67" s="745"/>
      <c r="ZE67" s="745"/>
      <c r="ZF67" s="745"/>
      <c r="ZG67" s="745"/>
      <c r="ZH67" s="745"/>
      <c r="ZI67" s="745"/>
      <c r="ZJ67" s="745"/>
      <c r="ZK67" s="745"/>
      <c r="ZL67" s="745"/>
      <c r="ZM67" s="745"/>
      <c r="ZN67" s="745"/>
      <c r="ZO67" s="745"/>
      <c r="ZP67" s="745"/>
      <c r="ZQ67" s="745"/>
      <c r="ZR67" s="745"/>
      <c r="ZS67" s="745"/>
      <c r="ZT67" s="745"/>
      <c r="ZU67" s="745"/>
      <c r="ZV67" s="745"/>
      <c r="ZW67" s="745"/>
      <c r="ZX67" s="745"/>
      <c r="ZY67" s="745"/>
      <c r="ZZ67" s="745"/>
      <c r="AAA67" s="745"/>
      <c r="AAB67" s="745"/>
      <c r="AAC67" s="745"/>
      <c r="AAD67" s="745"/>
      <c r="AAE67" s="745"/>
      <c r="AAF67" s="745"/>
      <c r="AAG67" s="745"/>
      <c r="AAH67" s="745"/>
      <c r="AAI67" s="745"/>
      <c r="AAJ67" s="745"/>
      <c r="AAK67" s="745"/>
      <c r="AAL67" s="745"/>
      <c r="AAM67" s="745"/>
      <c r="AAN67" s="745"/>
      <c r="AAO67" s="745"/>
      <c r="AAP67" s="745"/>
      <c r="AAQ67" s="745"/>
      <c r="AAR67" s="745"/>
      <c r="AAS67" s="745"/>
      <c r="AAT67" s="745"/>
      <c r="AAU67" s="745"/>
      <c r="AAV67" s="745"/>
      <c r="AAW67" s="745"/>
      <c r="AAX67" s="745"/>
      <c r="AAY67" s="745"/>
      <c r="AAZ67" s="745"/>
      <c r="ABA67" s="745"/>
      <c r="ABB67" s="745"/>
      <c r="ABC67" s="745"/>
      <c r="ABD67" s="745"/>
      <c r="ABE67" s="745"/>
      <c r="ABF67" s="745"/>
      <c r="ABG67" s="745"/>
      <c r="ABH67" s="745"/>
      <c r="ABI67" s="745"/>
      <c r="ABJ67" s="745"/>
      <c r="ABK67" s="745"/>
      <c r="ABL67" s="745"/>
      <c r="ABM67" s="745"/>
      <c r="ABN67" s="745"/>
      <c r="ABO67" s="745"/>
      <c r="ABP67" s="745"/>
      <c r="ABQ67" s="745"/>
      <c r="ABR67" s="745"/>
      <c r="ABS67" s="745"/>
      <c r="ABT67" s="745"/>
      <c r="ABU67" s="745"/>
      <c r="ABV67" s="745"/>
      <c r="ABW67" s="745"/>
      <c r="ABX67" s="745"/>
      <c r="ABY67" s="745"/>
      <c r="ABZ67" s="745"/>
      <c r="ACA67" s="745"/>
      <c r="ACB67" s="745"/>
      <c r="ACC67" s="745"/>
      <c r="ACD67" s="745"/>
      <c r="ACE67" s="745"/>
      <c r="ACF67" s="745"/>
      <c r="ACG67" s="745"/>
      <c r="ACH67" s="745"/>
      <c r="ACI67" s="745"/>
      <c r="ACJ67" s="745"/>
      <c r="ACK67" s="745"/>
      <c r="ACL67" s="745"/>
      <c r="ACM67" s="745"/>
      <c r="ACN67" s="745"/>
      <c r="ACO67" s="745"/>
      <c r="ACP67" s="745"/>
      <c r="ACQ67" s="745"/>
      <c r="ACR67" s="745"/>
      <c r="ACS67" s="745"/>
      <c r="ACT67" s="745"/>
      <c r="ACU67" s="745"/>
      <c r="ACV67" s="745"/>
      <c r="ACW67" s="745"/>
      <c r="ACX67" s="745"/>
      <c r="ACY67" s="745"/>
      <c r="ACZ67" s="745"/>
      <c r="ADA67" s="745"/>
      <c r="ADB67" s="745"/>
      <c r="ADC67" s="745"/>
      <c r="ADD67" s="745"/>
      <c r="ADE67" s="745"/>
      <c r="ADF67" s="745"/>
      <c r="ADG67" s="745"/>
      <c r="ADH67" s="745"/>
      <c r="ADI67" s="745"/>
      <c r="ADJ67" s="745"/>
      <c r="ADK67" s="745"/>
      <c r="ADL67" s="745"/>
      <c r="ADM67" s="745"/>
      <c r="ADN67" s="745"/>
      <c r="ADO67" s="745"/>
      <c r="ADP67" s="745"/>
      <c r="ADQ67" s="745"/>
      <c r="ADR67" s="745"/>
      <c r="ADS67" s="745"/>
      <c r="ADT67" s="745"/>
      <c r="ADU67" s="745"/>
      <c r="ADV67" s="745"/>
      <c r="ADW67" s="745"/>
      <c r="ADX67" s="745"/>
      <c r="ADY67" s="745"/>
      <c r="ADZ67" s="745"/>
      <c r="AEA67" s="745"/>
      <c r="AEB67" s="745"/>
      <c r="AEC67" s="745"/>
      <c r="AED67" s="745"/>
      <c r="AEE67" s="745"/>
      <c r="AEF67" s="745"/>
      <c r="AEG67" s="745"/>
      <c r="AEH67" s="745"/>
      <c r="AEI67" s="745"/>
      <c r="AEJ67" s="745"/>
      <c r="AEK67" s="745"/>
      <c r="AEL67" s="745"/>
      <c r="AEM67" s="745"/>
      <c r="AEN67" s="745"/>
      <c r="AEO67" s="745"/>
      <c r="AEP67" s="745"/>
      <c r="AEQ67" s="745"/>
      <c r="AER67" s="745"/>
      <c r="AES67" s="745"/>
      <c r="AET67" s="745"/>
      <c r="AEU67" s="745"/>
      <c r="AEV67" s="745"/>
      <c r="AEW67" s="745"/>
      <c r="AEX67" s="745"/>
      <c r="AEY67" s="745"/>
      <c r="AEZ67" s="745"/>
      <c r="AFA67" s="745"/>
      <c r="AFB67" s="745"/>
      <c r="AFC67" s="745"/>
      <c r="AFD67" s="745"/>
      <c r="AFE67" s="745"/>
      <c r="AFF67" s="745"/>
      <c r="AFG67" s="745"/>
      <c r="AFH67" s="745"/>
      <c r="AFI67" s="745"/>
      <c r="AFJ67" s="745"/>
      <c r="AFK67" s="745"/>
      <c r="AFL67" s="745"/>
      <c r="AFM67" s="745"/>
      <c r="AFN67" s="745"/>
      <c r="AFO67" s="745"/>
      <c r="AFP67" s="745"/>
      <c r="AFQ67" s="745"/>
      <c r="AFR67" s="745"/>
      <c r="AFS67" s="745"/>
      <c r="AFT67" s="745"/>
      <c r="AFU67" s="745"/>
      <c r="AFV67" s="745"/>
      <c r="AFW67" s="745"/>
      <c r="AFX67" s="745"/>
      <c r="AFY67" s="745"/>
      <c r="AFZ67" s="745"/>
      <c r="AGA67" s="745"/>
      <c r="AGB67" s="745"/>
      <c r="AGC67" s="745"/>
      <c r="AGD67" s="745"/>
      <c r="AGE67" s="745"/>
      <c r="AGF67" s="745"/>
      <c r="AGG67" s="745"/>
      <c r="AGH67" s="745"/>
      <c r="AGI67" s="745"/>
      <c r="AGJ67" s="745"/>
      <c r="AGK67" s="745"/>
      <c r="AGL67" s="745"/>
      <c r="AGM67" s="745"/>
      <c r="AGN67" s="745"/>
      <c r="AGO67" s="745"/>
      <c r="AGP67" s="745"/>
      <c r="AGQ67" s="745"/>
      <c r="AGR67" s="745"/>
      <c r="AGS67" s="745"/>
      <c r="AGT67" s="745"/>
      <c r="AGU67" s="745"/>
      <c r="AGV67" s="745"/>
      <c r="AGW67" s="745"/>
      <c r="AGX67" s="745"/>
      <c r="AGY67" s="745"/>
      <c r="AGZ67" s="745"/>
      <c r="AHA67" s="745"/>
      <c r="AHB67" s="745"/>
      <c r="AHC67" s="745"/>
      <c r="AHD67" s="745"/>
      <c r="AHE67" s="745"/>
      <c r="AHF67" s="745"/>
      <c r="AHG67" s="745"/>
      <c r="AHH67" s="745"/>
      <c r="AHI67" s="745"/>
      <c r="AHJ67" s="745"/>
      <c r="AHK67" s="745"/>
      <c r="AHL67" s="745"/>
      <c r="AHM67" s="745"/>
      <c r="AHN67" s="745"/>
      <c r="AHO67" s="745"/>
      <c r="AHP67" s="745"/>
      <c r="AHQ67" s="745"/>
      <c r="AHR67" s="745"/>
      <c r="AHS67" s="745"/>
      <c r="AHT67" s="745"/>
      <c r="AHU67" s="745"/>
      <c r="AHV67" s="745"/>
      <c r="AHW67" s="745"/>
      <c r="AHX67" s="745"/>
      <c r="AHY67" s="745"/>
      <c r="AHZ67" s="745"/>
      <c r="AIA67" s="745"/>
      <c r="AIB67" s="745"/>
      <c r="AIC67" s="745"/>
      <c r="AID67" s="745"/>
      <c r="AIE67" s="745"/>
      <c r="AIF67" s="745"/>
      <c r="AIG67" s="745"/>
      <c r="AIH67" s="745"/>
      <c r="AII67" s="745"/>
      <c r="AIJ67" s="745"/>
      <c r="AIK67" s="745"/>
      <c r="AIL67" s="745"/>
      <c r="AIM67" s="745"/>
      <c r="AIN67" s="745"/>
      <c r="AIO67" s="745"/>
      <c r="AIP67" s="745"/>
      <c r="AIQ67" s="745"/>
      <c r="AIR67" s="745"/>
      <c r="AIS67" s="745"/>
      <c r="AIT67" s="745"/>
      <c r="AIU67" s="745"/>
      <c r="AIV67" s="745"/>
      <c r="AIW67" s="745"/>
      <c r="AIX67" s="745"/>
      <c r="AIY67" s="745"/>
      <c r="AIZ67" s="745"/>
      <c r="AJA67" s="745"/>
      <c r="AJB67" s="745"/>
      <c r="AJC67" s="745"/>
      <c r="AJD67" s="745"/>
      <c r="AJE67" s="745"/>
      <c r="AJF67" s="745"/>
      <c r="AJG67" s="745"/>
      <c r="AJH67" s="745"/>
      <c r="AJI67" s="745"/>
      <c r="AJJ67" s="745"/>
      <c r="AJK67" s="745"/>
      <c r="AJL67" s="745"/>
      <c r="AJM67" s="745"/>
      <c r="AJN67" s="745"/>
      <c r="AJO67" s="745"/>
      <c r="AJP67" s="745"/>
      <c r="AJQ67" s="745"/>
      <c r="AJR67" s="745"/>
      <c r="AJS67" s="745"/>
      <c r="AJT67" s="745"/>
      <c r="AJU67" s="745"/>
      <c r="AJV67" s="745"/>
      <c r="AJW67" s="745"/>
      <c r="AJX67" s="745"/>
      <c r="AJY67" s="745"/>
      <c r="AJZ67" s="745"/>
      <c r="AKA67" s="745"/>
      <c r="AKB67" s="745"/>
      <c r="AKC67" s="745"/>
      <c r="AKD67" s="745"/>
      <c r="AKE67" s="745"/>
      <c r="AKF67" s="745"/>
      <c r="AKG67" s="745"/>
      <c r="AKH67" s="745"/>
      <c r="AKI67" s="745"/>
      <c r="AKJ67" s="745"/>
      <c r="AKK67" s="745"/>
      <c r="AKL67" s="745"/>
      <c r="AKM67" s="745"/>
      <c r="AKN67" s="745"/>
      <c r="AKO67" s="745"/>
      <c r="AKP67" s="745"/>
      <c r="AKQ67" s="745"/>
      <c r="AKR67" s="745"/>
      <c r="AKS67" s="745"/>
      <c r="AKT67" s="745"/>
      <c r="AKU67" s="745"/>
      <c r="AKV67" s="745"/>
      <c r="AKW67" s="745"/>
      <c r="AKX67" s="745"/>
      <c r="AKY67" s="745"/>
      <c r="AKZ67" s="745"/>
      <c r="ALA67" s="745"/>
      <c r="ALB67" s="745"/>
      <c r="ALC67" s="745"/>
      <c r="ALD67" s="745"/>
      <c r="ALE67" s="745"/>
      <c r="ALF67" s="745"/>
      <c r="ALG67" s="745"/>
      <c r="ALH67" s="745"/>
      <c r="ALI67" s="745"/>
      <c r="ALJ67" s="745"/>
      <c r="ALK67" s="745"/>
      <c r="ALL67" s="745"/>
      <c r="ALM67" s="745"/>
      <c r="ALN67" s="745"/>
      <c r="ALO67" s="745"/>
      <c r="ALP67" s="745"/>
      <c r="ALQ67" s="745"/>
      <c r="ALR67" s="745"/>
      <c r="ALS67" s="745"/>
      <c r="ALT67" s="745"/>
      <c r="ALU67" s="745"/>
      <c r="ALV67" s="745"/>
      <c r="ALW67" s="745"/>
      <c r="ALX67" s="745"/>
      <c r="ALY67" s="745"/>
      <c r="ALZ67" s="745"/>
      <c r="AMA67" s="745"/>
      <c r="AMB67" s="745"/>
      <c r="AMC67" s="745"/>
      <c r="AMD67" s="745"/>
      <c r="AME67" s="745"/>
    </row>
    <row r="68" spans="1:1019">
      <c r="A68" s="28">
        <v>-146</v>
      </c>
      <c r="B68" s="29" t="s">
        <v>70</v>
      </c>
      <c r="C68" s="28" t="s">
        <v>13</v>
      </c>
      <c r="D68" s="29" t="s">
        <v>14</v>
      </c>
      <c r="E68" s="24" t="s">
        <v>21</v>
      </c>
      <c r="F68" s="30">
        <v>6.9</v>
      </c>
      <c r="G68" s="30">
        <f>F68</f>
        <v>6.9</v>
      </c>
      <c r="H68" s="16"/>
      <c r="I68" s="17"/>
      <c r="J68" s="16"/>
      <c r="K68" s="16"/>
      <c r="L68" s="31" t="s">
        <v>47</v>
      </c>
      <c r="N68" s="17"/>
      <c r="O68" s="17"/>
    </row>
    <row r="69" spans="1:1019">
      <c r="A69" s="28">
        <f>-146/1</f>
        <v>-146</v>
      </c>
      <c r="B69" s="29" t="s">
        <v>70</v>
      </c>
      <c r="C69" s="28" t="s">
        <v>13</v>
      </c>
      <c r="D69" s="29" t="s">
        <v>14</v>
      </c>
      <c r="E69" s="24" t="s">
        <v>21</v>
      </c>
      <c r="F69" s="30">
        <v>3.9</v>
      </c>
      <c r="G69" s="30">
        <f>F69</f>
        <v>3.9</v>
      </c>
      <c r="H69" s="16"/>
      <c r="I69" s="17"/>
      <c r="J69" s="16"/>
      <c r="K69" s="16"/>
      <c r="L69" s="31" t="s">
        <v>47</v>
      </c>
      <c r="N69" s="17"/>
      <c r="O69" s="17"/>
    </row>
    <row r="70" spans="1:1019">
      <c r="A70" s="28">
        <f>-146/2</f>
        <v>-73</v>
      </c>
      <c r="B70" s="29" t="s">
        <v>71</v>
      </c>
      <c r="C70" s="28" t="s">
        <v>13</v>
      </c>
      <c r="D70" s="29" t="s">
        <v>14</v>
      </c>
      <c r="E70" s="24" t="s">
        <v>21</v>
      </c>
      <c r="F70" s="30">
        <v>11.2</v>
      </c>
      <c r="G70" s="30">
        <f>F70</f>
        <v>11.2</v>
      </c>
      <c r="H70" s="16"/>
      <c r="I70" s="17"/>
      <c r="J70" s="16"/>
      <c r="K70" s="16"/>
      <c r="L70" s="31" t="s">
        <v>47</v>
      </c>
      <c r="N70" s="17"/>
      <c r="O70" s="17"/>
    </row>
    <row r="71" spans="1:1019">
      <c r="A71" s="28">
        <v>-147</v>
      </c>
      <c r="B71" s="29" t="s">
        <v>72</v>
      </c>
      <c r="C71" s="28" t="s">
        <v>18</v>
      </c>
      <c r="D71" s="29" t="s">
        <v>14</v>
      </c>
      <c r="E71" s="24" t="s">
        <v>21</v>
      </c>
      <c r="F71" s="30">
        <v>70.8</v>
      </c>
      <c r="G71" s="30">
        <f>F71</f>
        <v>70.8</v>
      </c>
      <c r="H71" s="16"/>
      <c r="I71" s="17"/>
      <c r="J71" s="16"/>
      <c r="K71" s="16"/>
      <c r="L71" s="31" t="s">
        <v>47</v>
      </c>
      <c r="N71" s="17"/>
      <c r="O71" s="17"/>
    </row>
    <row r="72" spans="1:1019">
      <c r="A72" s="24">
        <v>-148</v>
      </c>
      <c r="B72" s="25" t="s">
        <v>73</v>
      </c>
      <c r="C72" s="24" t="s">
        <v>37</v>
      </c>
      <c r="D72" s="25" t="s">
        <v>14</v>
      </c>
      <c r="E72" s="24" t="s">
        <v>21</v>
      </c>
      <c r="F72" s="26">
        <v>14.8</v>
      </c>
      <c r="G72" s="15"/>
      <c r="H72" s="16"/>
      <c r="I72" s="27">
        <f>F72</f>
        <v>14.8</v>
      </c>
      <c r="J72" s="16"/>
      <c r="K72" s="16"/>
      <c r="L72" s="19" t="s">
        <v>16</v>
      </c>
      <c r="N72" s="688">
        <f t="shared" ref="N72:N73" si="7">F72</f>
        <v>14.8</v>
      </c>
      <c r="O72" s="17"/>
    </row>
    <row r="73" spans="1:1019">
      <c r="A73" s="24">
        <v>-149</v>
      </c>
      <c r="B73" s="25" t="s">
        <v>74</v>
      </c>
      <c r="C73" s="24" t="s">
        <v>37</v>
      </c>
      <c r="D73" s="25" t="s">
        <v>75</v>
      </c>
      <c r="E73" s="24" t="s">
        <v>21</v>
      </c>
      <c r="F73" s="26">
        <v>39.700000000000003</v>
      </c>
      <c r="G73" s="15"/>
      <c r="H73" s="16"/>
      <c r="I73" s="27">
        <f>F73</f>
        <v>39.700000000000003</v>
      </c>
      <c r="J73" s="16"/>
      <c r="K73" s="16"/>
      <c r="L73" s="19" t="s">
        <v>16</v>
      </c>
      <c r="N73" s="688">
        <f t="shared" si="7"/>
        <v>39.700000000000003</v>
      </c>
      <c r="O73" s="17"/>
    </row>
    <row r="74" spans="1:1019">
      <c r="A74" s="28">
        <v>-150</v>
      </c>
      <c r="B74" s="29" t="s">
        <v>76</v>
      </c>
      <c r="C74" s="28" t="s">
        <v>13</v>
      </c>
      <c r="D74" s="29" t="s">
        <v>14</v>
      </c>
      <c r="E74" s="24" t="s">
        <v>21</v>
      </c>
      <c r="F74" s="30">
        <v>5.9</v>
      </c>
      <c r="G74" s="30">
        <f>F74</f>
        <v>5.9</v>
      </c>
      <c r="H74" s="16"/>
      <c r="I74" s="17"/>
      <c r="J74" s="16"/>
      <c r="K74" s="16"/>
      <c r="L74" s="31" t="s">
        <v>47</v>
      </c>
      <c r="N74" s="17"/>
      <c r="O74" s="17"/>
    </row>
    <row r="75" spans="1:1019" ht="30">
      <c r="A75" s="24" t="s">
        <v>77</v>
      </c>
      <c r="B75" s="25" t="s">
        <v>78</v>
      </c>
      <c r="C75" s="24" t="s">
        <v>79</v>
      </c>
      <c r="D75" s="25" t="s">
        <v>14</v>
      </c>
      <c r="E75" s="24" t="s">
        <v>21</v>
      </c>
      <c r="F75" s="26">
        <v>10.9</v>
      </c>
      <c r="G75" s="15"/>
      <c r="H75" s="16"/>
      <c r="I75" s="27">
        <f>F75</f>
        <v>10.9</v>
      </c>
      <c r="J75" s="16"/>
      <c r="K75" s="16"/>
      <c r="L75" s="19" t="s">
        <v>16</v>
      </c>
      <c r="N75" s="688">
        <f t="shared" ref="N75:N78" si="8">F75</f>
        <v>10.9</v>
      </c>
      <c r="O75" s="17"/>
    </row>
    <row r="76" spans="1:1019">
      <c r="A76" s="24" t="s">
        <v>80</v>
      </c>
      <c r="B76" s="25" t="s">
        <v>81</v>
      </c>
      <c r="C76" s="24" t="s">
        <v>37</v>
      </c>
      <c r="D76" s="25" t="s">
        <v>14</v>
      </c>
      <c r="E76" s="24" t="s">
        <v>21</v>
      </c>
      <c r="F76" s="26">
        <v>42.4</v>
      </c>
      <c r="G76" s="15"/>
      <c r="H76" s="16"/>
      <c r="I76" s="27">
        <f>F76</f>
        <v>42.4</v>
      </c>
      <c r="J76" s="16"/>
      <c r="K76" s="16"/>
      <c r="L76" s="19" t="s">
        <v>16</v>
      </c>
      <c r="N76" s="688">
        <f t="shared" si="8"/>
        <v>42.4</v>
      </c>
      <c r="O76" s="17"/>
    </row>
    <row r="77" spans="1:1019">
      <c r="A77" s="24" t="s">
        <v>82</v>
      </c>
      <c r="B77" s="25" t="s">
        <v>41</v>
      </c>
      <c r="C77" s="24" t="s">
        <v>37</v>
      </c>
      <c r="D77" s="25" t="s">
        <v>14</v>
      </c>
      <c r="E77" s="24" t="s">
        <v>21</v>
      </c>
      <c r="F77" s="26">
        <v>3.9</v>
      </c>
      <c r="G77" s="15"/>
      <c r="H77" s="16"/>
      <c r="I77" s="27">
        <f>F77</f>
        <v>3.9</v>
      </c>
      <c r="J77" s="16"/>
      <c r="K77" s="16"/>
      <c r="L77" s="19" t="s">
        <v>16</v>
      </c>
      <c r="N77" s="688">
        <f t="shared" si="8"/>
        <v>3.9</v>
      </c>
      <c r="O77" s="17"/>
    </row>
    <row r="78" spans="1:1019">
      <c r="A78" s="24" t="s">
        <v>83</v>
      </c>
      <c r="B78" s="25" t="s">
        <v>84</v>
      </c>
      <c r="C78" s="24" t="s">
        <v>37</v>
      </c>
      <c r="D78" s="25" t="s">
        <v>14</v>
      </c>
      <c r="E78" s="24" t="s">
        <v>21</v>
      </c>
      <c r="F78" s="26">
        <v>29</v>
      </c>
      <c r="G78" s="15"/>
      <c r="H78" s="16"/>
      <c r="I78" s="27">
        <f>F78</f>
        <v>29</v>
      </c>
      <c r="J78" s="16"/>
      <c r="K78" s="16"/>
      <c r="L78" s="19" t="s">
        <v>16</v>
      </c>
      <c r="N78" s="688">
        <f t="shared" si="8"/>
        <v>29</v>
      </c>
      <c r="O78" s="17"/>
    </row>
    <row r="79" spans="1:1019">
      <c r="A79" s="33" t="s">
        <v>85</v>
      </c>
      <c r="B79" s="34" t="s">
        <v>86</v>
      </c>
      <c r="C79" s="33" t="s">
        <v>87</v>
      </c>
      <c r="D79" s="34" t="s">
        <v>88</v>
      </c>
      <c r="E79" s="24" t="s">
        <v>21</v>
      </c>
      <c r="F79" s="35">
        <v>70.400000000000006</v>
      </c>
      <c r="G79" s="15"/>
      <c r="H79" s="16"/>
      <c r="I79" s="569"/>
      <c r="J79" s="16"/>
      <c r="K79" s="16"/>
      <c r="L79" s="19" t="s">
        <v>16</v>
      </c>
      <c r="N79" s="17"/>
      <c r="O79" s="17"/>
    </row>
    <row r="80" spans="1:1019">
      <c r="A80" s="28" t="s">
        <v>89</v>
      </c>
      <c r="B80" s="29" t="s">
        <v>90</v>
      </c>
      <c r="C80" s="28" t="s">
        <v>91</v>
      </c>
      <c r="D80" s="29" t="s">
        <v>14</v>
      </c>
      <c r="E80" s="24" t="s">
        <v>21</v>
      </c>
      <c r="F80" s="30">
        <v>17.5</v>
      </c>
      <c r="G80" s="30">
        <v>17.5</v>
      </c>
      <c r="H80" s="16"/>
      <c r="I80" s="36"/>
      <c r="J80" s="16"/>
      <c r="K80" s="16"/>
      <c r="L80" s="31" t="s">
        <v>47</v>
      </c>
      <c r="N80" s="17"/>
      <c r="O80" s="17"/>
    </row>
    <row r="81" spans="1:1019">
      <c r="A81" s="24" t="s">
        <v>92</v>
      </c>
      <c r="B81" s="25" t="s">
        <v>74</v>
      </c>
      <c r="C81" s="24" t="s">
        <v>37</v>
      </c>
      <c r="D81" s="25" t="s">
        <v>14</v>
      </c>
      <c r="E81" s="24" t="s">
        <v>21</v>
      </c>
      <c r="F81" s="26">
        <v>90.9</v>
      </c>
      <c r="G81" s="15"/>
      <c r="H81" s="16"/>
      <c r="I81" s="27">
        <f t="shared" ref="I81:I90" si="9">F81</f>
        <v>90.9</v>
      </c>
      <c r="J81" s="16"/>
      <c r="K81" s="16"/>
      <c r="L81" s="19" t="s">
        <v>16</v>
      </c>
      <c r="N81" s="688">
        <f t="shared" ref="N81" si="10">F81</f>
        <v>90.9</v>
      </c>
      <c r="O81" s="17"/>
    </row>
    <row r="82" spans="1:1019" s="601" customFormat="1">
      <c r="A82" s="582"/>
      <c r="B82" s="750" t="s">
        <v>830</v>
      </c>
      <c r="C82" s="582"/>
      <c r="D82" s="583"/>
      <c r="E82" s="582"/>
      <c r="F82" s="538"/>
      <c r="G82" s="538"/>
      <c r="H82" s="743"/>
      <c r="I82" s="569"/>
      <c r="J82" s="743"/>
      <c r="K82" s="743"/>
      <c r="L82" s="744"/>
      <c r="M82" s="745"/>
      <c r="N82" s="569"/>
      <c r="O82" s="746"/>
      <c r="P82" s="745"/>
      <c r="Q82" s="745"/>
      <c r="R82" s="745"/>
      <c r="S82" s="745"/>
      <c r="T82" s="745"/>
      <c r="U82" s="745"/>
      <c r="V82" s="745"/>
      <c r="W82" s="745"/>
      <c r="X82" s="745"/>
      <c r="Y82" s="745"/>
      <c r="Z82" s="745"/>
      <c r="AA82" s="745"/>
      <c r="AB82" s="745"/>
      <c r="AC82" s="745"/>
      <c r="AD82" s="745"/>
      <c r="AE82" s="745"/>
      <c r="AF82" s="745"/>
      <c r="AG82" s="745"/>
      <c r="AH82" s="745"/>
      <c r="AI82" s="745"/>
      <c r="AJ82" s="745"/>
      <c r="AK82" s="745"/>
      <c r="AL82" s="745"/>
      <c r="AM82" s="745"/>
      <c r="AN82" s="745"/>
      <c r="AO82" s="745"/>
      <c r="AP82" s="745"/>
      <c r="AQ82" s="745"/>
      <c r="AR82" s="745"/>
      <c r="AS82" s="745"/>
      <c r="AT82" s="745"/>
      <c r="AU82" s="745"/>
      <c r="AV82" s="745"/>
      <c r="AW82" s="745"/>
      <c r="AX82" s="745"/>
      <c r="AY82" s="745"/>
      <c r="AZ82" s="745"/>
      <c r="BA82" s="745"/>
      <c r="BB82" s="745"/>
      <c r="BC82" s="745"/>
      <c r="BD82" s="745"/>
      <c r="BE82" s="745"/>
      <c r="BF82" s="745"/>
      <c r="BG82" s="745"/>
      <c r="BH82" s="745"/>
      <c r="BI82" s="745"/>
      <c r="BJ82" s="745"/>
      <c r="BK82" s="745"/>
      <c r="BL82" s="745"/>
      <c r="BM82" s="745"/>
      <c r="BN82" s="745"/>
      <c r="BO82" s="745"/>
      <c r="BP82" s="745"/>
      <c r="BQ82" s="745"/>
      <c r="BR82" s="745"/>
      <c r="BS82" s="745"/>
      <c r="BT82" s="745"/>
      <c r="BU82" s="745"/>
      <c r="BV82" s="745"/>
      <c r="BW82" s="745"/>
      <c r="BX82" s="745"/>
      <c r="BY82" s="745"/>
      <c r="BZ82" s="745"/>
      <c r="CA82" s="745"/>
      <c r="CB82" s="745"/>
      <c r="CC82" s="745"/>
      <c r="CD82" s="745"/>
      <c r="CE82" s="745"/>
      <c r="CF82" s="745"/>
      <c r="CG82" s="745"/>
      <c r="CH82" s="745"/>
      <c r="CI82" s="745"/>
      <c r="CJ82" s="745"/>
      <c r="CK82" s="745"/>
      <c r="CL82" s="745"/>
      <c r="CM82" s="745"/>
      <c r="CN82" s="745"/>
      <c r="CO82" s="745"/>
      <c r="CP82" s="745"/>
      <c r="CQ82" s="745"/>
      <c r="CR82" s="745"/>
      <c r="CS82" s="745"/>
      <c r="CT82" s="745"/>
      <c r="CU82" s="745"/>
      <c r="CV82" s="745"/>
      <c r="CW82" s="745"/>
      <c r="CX82" s="745"/>
      <c r="CY82" s="745"/>
      <c r="CZ82" s="745"/>
      <c r="DA82" s="745"/>
      <c r="DB82" s="745"/>
      <c r="DC82" s="745"/>
      <c r="DD82" s="745"/>
      <c r="DE82" s="745"/>
      <c r="DF82" s="745"/>
      <c r="DG82" s="745"/>
      <c r="DH82" s="745"/>
      <c r="DI82" s="745"/>
      <c r="DJ82" s="745"/>
      <c r="DK82" s="745"/>
      <c r="DL82" s="745"/>
      <c r="DM82" s="745"/>
      <c r="DN82" s="745"/>
      <c r="DO82" s="745"/>
      <c r="DP82" s="745"/>
      <c r="DQ82" s="745"/>
      <c r="DR82" s="745"/>
      <c r="DS82" s="745"/>
      <c r="DT82" s="745"/>
      <c r="DU82" s="745"/>
      <c r="DV82" s="745"/>
      <c r="DW82" s="745"/>
      <c r="DX82" s="745"/>
      <c r="DY82" s="745"/>
      <c r="DZ82" s="745"/>
      <c r="EA82" s="745"/>
      <c r="EB82" s="745"/>
      <c r="EC82" s="745"/>
      <c r="ED82" s="745"/>
      <c r="EE82" s="745"/>
      <c r="EF82" s="745"/>
      <c r="EG82" s="745"/>
      <c r="EH82" s="745"/>
      <c r="EI82" s="745"/>
      <c r="EJ82" s="745"/>
      <c r="EK82" s="745"/>
      <c r="EL82" s="745"/>
      <c r="EM82" s="745"/>
      <c r="EN82" s="745"/>
      <c r="EO82" s="745"/>
      <c r="EP82" s="745"/>
      <c r="EQ82" s="745"/>
      <c r="ER82" s="745"/>
      <c r="ES82" s="745"/>
      <c r="ET82" s="745"/>
      <c r="EU82" s="745"/>
      <c r="EV82" s="745"/>
      <c r="EW82" s="745"/>
      <c r="EX82" s="745"/>
      <c r="EY82" s="745"/>
      <c r="EZ82" s="745"/>
      <c r="FA82" s="745"/>
      <c r="FB82" s="745"/>
      <c r="FC82" s="745"/>
      <c r="FD82" s="745"/>
      <c r="FE82" s="745"/>
      <c r="FF82" s="745"/>
      <c r="FG82" s="745"/>
      <c r="FH82" s="745"/>
      <c r="FI82" s="745"/>
      <c r="FJ82" s="745"/>
      <c r="FK82" s="745"/>
      <c r="FL82" s="745"/>
      <c r="FM82" s="745"/>
      <c r="FN82" s="745"/>
      <c r="FO82" s="745"/>
      <c r="FP82" s="745"/>
      <c r="FQ82" s="745"/>
      <c r="FR82" s="745"/>
      <c r="FS82" s="745"/>
      <c r="FT82" s="745"/>
      <c r="FU82" s="745"/>
      <c r="FV82" s="745"/>
      <c r="FW82" s="745"/>
      <c r="FX82" s="745"/>
      <c r="FY82" s="745"/>
      <c r="FZ82" s="745"/>
      <c r="GA82" s="745"/>
      <c r="GB82" s="745"/>
      <c r="GC82" s="745"/>
      <c r="GD82" s="745"/>
      <c r="GE82" s="745"/>
      <c r="GF82" s="745"/>
      <c r="GG82" s="745"/>
      <c r="GH82" s="745"/>
      <c r="GI82" s="745"/>
      <c r="GJ82" s="745"/>
      <c r="GK82" s="745"/>
      <c r="GL82" s="745"/>
      <c r="GM82" s="745"/>
      <c r="GN82" s="745"/>
      <c r="GO82" s="745"/>
      <c r="GP82" s="745"/>
      <c r="GQ82" s="745"/>
      <c r="GR82" s="745"/>
      <c r="GS82" s="745"/>
      <c r="GT82" s="745"/>
      <c r="GU82" s="745"/>
      <c r="GV82" s="745"/>
      <c r="GW82" s="745"/>
      <c r="GX82" s="745"/>
      <c r="GY82" s="745"/>
      <c r="GZ82" s="745"/>
      <c r="HA82" s="745"/>
      <c r="HB82" s="745"/>
      <c r="HC82" s="745"/>
      <c r="HD82" s="745"/>
      <c r="HE82" s="745"/>
      <c r="HF82" s="745"/>
      <c r="HG82" s="745"/>
      <c r="HH82" s="745"/>
      <c r="HI82" s="745"/>
      <c r="HJ82" s="745"/>
      <c r="HK82" s="745"/>
      <c r="HL82" s="745"/>
      <c r="HM82" s="745"/>
      <c r="HN82" s="745"/>
      <c r="HO82" s="745"/>
      <c r="HP82" s="745"/>
      <c r="HQ82" s="745"/>
      <c r="HR82" s="745"/>
      <c r="HS82" s="745"/>
      <c r="HT82" s="745"/>
      <c r="HU82" s="745"/>
      <c r="HV82" s="745"/>
      <c r="HW82" s="745"/>
      <c r="HX82" s="745"/>
      <c r="HY82" s="745"/>
      <c r="HZ82" s="745"/>
      <c r="IA82" s="745"/>
      <c r="IB82" s="745"/>
      <c r="IC82" s="745"/>
      <c r="ID82" s="745"/>
      <c r="IE82" s="745"/>
      <c r="IF82" s="745"/>
      <c r="IG82" s="745"/>
      <c r="IH82" s="745"/>
      <c r="II82" s="745"/>
      <c r="IJ82" s="745"/>
      <c r="IK82" s="745"/>
      <c r="IL82" s="745"/>
      <c r="IM82" s="745"/>
      <c r="IN82" s="745"/>
      <c r="IO82" s="745"/>
      <c r="IP82" s="745"/>
      <c r="IQ82" s="745"/>
      <c r="IR82" s="745"/>
      <c r="IS82" s="745"/>
      <c r="IT82" s="745"/>
      <c r="IU82" s="745"/>
      <c r="IV82" s="745"/>
      <c r="IW82" s="745"/>
      <c r="IX82" s="745"/>
      <c r="IY82" s="745"/>
      <c r="IZ82" s="745"/>
      <c r="JA82" s="745"/>
      <c r="JB82" s="745"/>
      <c r="JC82" s="745"/>
      <c r="JD82" s="745"/>
      <c r="JE82" s="745"/>
      <c r="JF82" s="745"/>
      <c r="JG82" s="745"/>
      <c r="JH82" s="745"/>
      <c r="JI82" s="745"/>
      <c r="JJ82" s="745"/>
      <c r="JK82" s="745"/>
      <c r="JL82" s="745"/>
      <c r="JM82" s="745"/>
      <c r="JN82" s="745"/>
      <c r="JO82" s="745"/>
      <c r="JP82" s="745"/>
      <c r="JQ82" s="745"/>
      <c r="JR82" s="745"/>
      <c r="JS82" s="745"/>
      <c r="JT82" s="745"/>
      <c r="JU82" s="745"/>
      <c r="JV82" s="745"/>
      <c r="JW82" s="745"/>
      <c r="JX82" s="745"/>
      <c r="JY82" s="745"/>
      <c r="JZ82" s="745"/>
      <c r="KA82" s="745"/>
      <c r="KB82" s="745"/>
      <c r="KC82" s="745"/>
      <c r="KD82" s="745"/>
      <c r="KE82" s="745"/>
      <c r="KF82" s="745"/>
      <c r="KG82" s="745"/>
      <c r="KH82" s="745"/>
      <c r="KI82" s="745"/>
      <c r="KJ82" s="745"/>
      <c r="KK82" s="745"/>
      <c r="KL82" s="745"/>
      <c r="KM82" s="745"/>
      <c r="KN82" s="745"/>
      <c r="KO82" s="745"/>
      <c r="KP82" s="745"/>
      <c r="KQ82" s="745"/>
      <c r="KR82" s="745"/>
      <c r="KS82" s="745"/>
      <c r="KT82" s="745"/>
      <c r="KU82" s="745"/>
      <c r="KV82" s="745"/>
      <c r="KW82" s="745"/>
      <c r="KX82" s="745"/>
      <c r="KY82" s="745"/>
      <c r="KZ82" s="745"/>
      <c r="LA82" s="745"/>
      <c r="LB82" s="745"/>
      <c r="LC82" s="745"/>
      <c r="LD82" s="745"/>
      <c r="LE82" s="745"/>
      <c r="LF82" s="745"/>
      <c r="LG82" s="745"/>
      <c r="LH82" s="745"/>
      <c r="LI82" s="745"/>
      <c r="LJ82" s="745"/>
      <c r="LK82" s="745"/>
      <c r="LL82" s="745"/>
      <c r="LM82" s="745"/>
      <c r="LN82" s="745"/>
      <c r="LO82" s="745"/>
      <c r="LP82" s="745"/>
      <c r="LQ82" s="745"/>
      <c r="LR82" s="745"/>
      <c r="LS82" s="745"/>
      <c r="LT82" s="745"/>
      <c r="LU82" s="745"/>
      <c r="LV82" s="745"/>
      <c r="LW82" s="745"/>
      <c r="LX82" s="745"/>
      <c r="LY82" s="745"/>
      <c r="LZ82" s="745"/>
      <c r="MA82" s="745"/>
      <c r="MB82" s="745"/>
      <c r="MC82" s="745"/>
      <c r="MD82" s="745"/>
      <c r="ME82" s="745"/>
      <c r="MF82" s="745"/>
      <c r="MG82" s="745"/>
      <c r="MH82" s="745"/>
      <c r="MI82" s="745"/>
      <c r="MJ82" s="745"/>
      <c r="MK82" s="745"/>
      <c r="ML82" s="745"/>
      <c r="MM82" s="745"/>
      <c r="MN82" s="745"/>
      <c r="MO82" s="745"/>
      <c r="MP82" s="745"/>
      <c r="MQ82" s="745"/>
      <c r="MR82" s="745"/>
      <c r="MS82" s="745"/>
      <c r="MT82" s="745"/>
      <c r="MU82" s="745"/>
      <c r="MV82" s="745"/>
      <c r="MW82" s="745"/>
      <c r="MX82" s="745"/>
      <c r="MY82" s="745"/>
      <c r="MZ82" s="745"/>
      <c r="NA82" s="745"/>
      <c r="NB82" s="745"/>
      <c r="NC82" s="745"/>
      <c r="ND82" s="745"/>
      <c r="NE82" s="745"/>
      <c r="NF82" s="745"/>
      <c r="NG82" s="745"/>
      <c r="NH82" s="745"/>
      <c r="NI82" s="745"/>
      <c r="NJ82" s="745"/>
      <c r="NK82" s="745"/>
      <c r="NL82" s="745"/>
      <c r="NM82" s="745"/>
      <c r="NN82" s="745"/>
      <c r="NO82" s="745"/>
      <c r="NP82" s="745"/>
      <c r="NQ82" s="745"/>
      <c r="NR82" s="745"/>
      <c r="NS82" s="745"/>
      <c r="NT82" s="745"/>
      <c r="NU82" s="745"/>
      <c r="NV82" s="745"/>
      <c r="NW82" s="745"/>
      <c r="NX82" s="745"/>
      <c r="NY82" s="745"/>
      <c r="NZ82" s="745"/>
      <c r="OA82" s="745"/>
      <c r="OB82" s="745"/>
      <c r="OC82" s="745"/>
      <c r="OD82" s="745"/>
      <c r="OE82" s="745"/>
      <c r="OF82" s="745"/>
      <c r="OG82" s="745"/>
      <c r="OH82" s="745"/>
      <c r="OI82" s="745"/>
      <c r="OJ82" s="745"/>
      <c r="OK82" s="745"/>
      <c r="OL82" s="745"/>
      <c r="OM82" s="745"/>
      <c r="ON82" s="745"/>
      <c r="OO82" s="745"/>
      <c r="OP82" s="745"/>
      <c r="OQ82" s="745"/>
      <c r="OR82" s="745"/>
      <c r="OS82" s="745"/>
      <c r="OT82" s="745"/>
      <c r="OU82" s="745"/>
      <c r="OV82" s="745"/>
      <c r="OW82" s="745"/>
      <c r="OX82" s="745"/>
      <c r="OY82" s="745"/>
      <c r="OZ82" s="745"/>
      <c r="PA82" s="745"/>
      <c r="PB82" s="745"/>
      <c r="PC82" s="745"/>
      <c r="PD82" s="745"/>
      <c r="PE82" s="745"/>
      <c r="PF82" s="745"/>
      <c r="PG82" s="745"/>
      <c r="PH82" s="745"/>
      <c r="PI82" s="745"/>
      <c r="PJ82" s="745"/>
      <c r="PK82" s="745"/>
      <c r="PL82" s="745"/>
      <c r="PM82" s="745"/>
      <c r="PN82" s="745"/>
      <c r="PO82" s="745"/>
      <c r="PP82" s="745"/>
      <c r="PQ82" s="745"/>
      <c r="PR82" s="745"/>
      <c r="PS82" s="745"/>
      <c r="PT82" s="745"/>
      <c r="PU82" s="745"/>
      <c r="PV82" s="745"/>
      <c r="PW82" s="745"/>
      <c r="PX82" s="745"/>
      <c r="PY82" s="745"/>
      <c r="PZ82" s="745"/>
      <c r="QA82" s="745"/>
      <c r="QB82" s="745"/>
      <c r="QC82" s="745"/>
      <c r="QD82" s="745"/>
      <c r="QE82" s="745"/>
      <c r="QF82" s="745"/>
      <c r="QG82" s="745"/>
      <c r="QH82" s="745"/>
      <c r="QI82" s="745"/>
      <c r="QJ82" s="745"/>
      <c r="QK82" s="745"/>
      <c r="QL82" s="745"/>
      <c r="QM82" s="745"/>
      <c r="QN82" s="745"/>
      <c r="QO82" s="745"/>
      <c r="QP82" s="745"/>
      <c r="QQ82" s="745"/>
      <c r="QR82" s="745"/>
      <c r="QS82" s="745"/>
      <c r="QT82" s="745"/>
      <c r="QU82" s="745"/>
      <c r="QV82" s="745"/>
      <c r="QW82" s="745"/>
      <c r="QX82" s="745"/>
      <c r="QY82" s="745"/>
      <c r="QZ82" s="745"/>
      <c r="RA82" s="745"/>
      <c r="RB82" s="745"/>
      <c r="RC82" s="745"/>
      <c r="RD82" s="745"/>
      <c r="RE82" s="745"/>
      <c r="RF82" s="745"/>
      <c r="RG82" s="745"/>
      <c r="RH82" s="745"/>
      <c r="RI82" s="745"/>
      <c r="RJ82" s="745"/>
      <c r="RK82" s="745"/>
      <c r="RL82" s="745"/>
      <c r="RM82" s="745"/>
      <c r="RN82" s="745"/>
      <c r="RO82" s="745"/>
      <c r="RP82" s="745"/>
      <c r="RQ82" s="745"/>
      <c r="RR82" s="745"/>
      <c r="RS82" s="745"/>
      <c r="RT82" s="745"/>
      <c r="RU82" s="745"/>
      <c r="RV82" s="745"/>
      <c r="RW82" s="745"/>
      <c r="RX82" s="745"/>
      <c r="RY82" s="745"/>
      <c r="RZ82" s="745"/>
      <c r="SA82" s="745"/>
      <c r="SB82" s="745"/>
      <c r="SC82" s="745"/>
      <c r="SD82" s="745"/>
      <c r="SE82" s="745"/>
      <c r="SF82" s="745"/>
      <c r="SG82" s="745"/>
      <c r="SH82" s="745"/>
      <c r="SI82" s="745"/>
      <c r="SJ82" s="745"/>
      <c r="SK82" s="745"/>
      <c r="SL82" s="745"/>
      <c r="SM82" s="745"/>
      <c r="SN82" s="745"/>
      <c r="SO82" s="745"/>
      <c r="SP82" s="745"/>
      <c r="SQ82" s="745"/>
      <c r="SR82" s="745"/>
      <c r="SS82" s="745"/>
      <c r="ST82" s="745"/>
      <c r="SU82" s="745"/>
      <c r="SV82" s="745"/>
      <c r="SW82" s="745"/>
      <c r="SX82" s="745"/>
      <c r="SY82" s="745"/>
      <c r="SZ82" s="745"/>
      <c r="TA82" s="745"/>
      <c r="TB82" s="745"/>
      <c r="TC82" s="745"/>
      <c r="TD82" s="745"/>
      <c r="TE82" s="745"/>
      <c r="TF82" s="745"/>
      <c r="TG82" s="745"/>
      <c r="TH82" s="745"/>
      <c r="TI82" s="745"/>
      <c r="TJ82" s="745"/>
      <c r="TK82" s="745"/>
      <c r="TL82" s="745"/>
      <c r="TM82" s="745"/>
      <c r="TN82" s="745"/>
      <c r="TO82" s="745"/>
      <c r="TP82" s="745"/>
      <c r="TQ82" s="745"/>
      <c r="TR82" s="745"/>
      <c r="TS82" s="745"/>
      <c r="TT82" s="745"/>
      <c r="TU82" s="745"/>
      <c r="TV82" s="745"/>
      <c r="TW82" s="745"/>
      <c r="TX82" s="745"/>
      <c r="TY82" s="745"/>
      <c r="TZ82" s="745"/>
      <c r="UA82" s="745"/>
      <c r="UB82" s="745"/>
      <c r="UC82" s="745"/>
      <c r="UD82" s="745"/>
      <c r="UE82" s="745"/>
      <c r="UF82" s="745"/>
      <c r="UG82" s="745"/>
      <c r="UH82" s="745"/>
      <c r="UI82" s="745"/>
      <c r="UJ82" s="745"/>
      <c r="UK82" s="745"/>
      <c r="UL82" s="745"/>
      <c r="UM82" s="745"/>
      <c r="UN82" s="745"/>
      <c r="UO82" s="745"/>
      <c r="UP82" s="745"/>
      <c r="UQ82" s="745"/>
      <c r="UR82" s="745"/>
      <c r="US82" s="745"/>
      <c r="UT82" s="745"/>
      <c r="UU82" s="745"/>
      <c r="UV82" s="745"/>
      <c r="UW82" s="745"/>
      <c r="UX82" s="745"/>
      <c r="UY82" s="745"/>
      <c r="UZ82" s="745"/>
      <c r="VA82" s="745"/>
      <c r="VB82" s="745"/>
      <c r="VC82" s="745"/>
      <c r="VD82" s="745"/>
      <c r="VE82" s="745"/>
      <c r="VF82" s="745"/>
      <c r="VG82" s="745"/>
      <c r="VH82" s="745"/>
      <c r="VI82" s="745"/>
      <c r="VJ82" s="745"/>
      <c r="VK82" s="745"/>
      <c r="VL82" s="745"/>
      <c r="VM82" s="745"/>
      <c r="VN82" s="745"/>
      <c r="VO82" s="745"/>
      <c r="VP82" s="745"/>
      <c r="VQ82" s="745"/>
      <c r="VR82" s="745"/>
      <c r="VS82" s="745"/>
      <c r="VT82" s="745"/>
      <c r="VU82" s="745"/>
      <c r="VV82" s="745"/>
      <c r="VW82" s="745"/>
      <c r="VX82" s="745"/>
      <c r="VY82" s="745"/>
      <c r="VZ82" s="745"/>
      <c r="WA82" s="745"/>
      <c r="WB82" s="745"/>
      <c r="WC82" s="745"/>
      <c r="WD82" s="745"/>
      <c r="WE82" s="745"/>
      <c r="WF82" s="745"/>
      <c r="WG82" s="745"/>
      <c r="WH82" s="745"/>
      <c r="WI82" s="745"/>
      <c r="WJ82" s="745"/>
      <c r="WK82" s="745"/>
      <c r="WL82" s="745"/>
      <c r="WM82" s="745"/>
      <c r="WN82" s="745"/>
      <c r="WO82" s="745"/>
      <c r="WP82" s="745"/>
      <c r="WQ82" s="745"/>
      <c r="WR82" s="745"/>
      <c r="WS82" s="745"/>
      <c r="WT82" s="745"/>
      <c r="WU82" s="745"/>
      <c r="WV82" s="745"/>
      <c r="WW82" s="745"/>
      <c r="WX82" s="745"/>
      <c r="WY82" s="745"/>
      <c r="WZ82" s="745"/>
      <c r="XA82" s="745"/>
      <c r="XB82" s="745"/>
      <c r="XC82" s="745"/>
      <c r="XD82" s="745"/>
      <c r="XE82" s="745"/>
      <c r="XF82" s="745"/>
      <c r="XG82" s="745"/>
      <c r="XH82" s="745"/>
      <c r="XI82" s="745"/>
      <c r="XJ82" s="745"/>
      <c r="XK82" s="745"/>
      <c r="XL82" s="745"/>
      <c r="XM82" s="745"/>
      <c r="XN82" s="745"/>
      <c r="XO82" s="745"/>
      <c r="XP82" s="745"/>
      <c r="XQ82" s="745"/>
      <c r="XR82" s="745"/>
      <c r="XS82" s="745"/>
      <c r="XT82" s="745"/>
      <c r="XU82" s="745"/>
      <c r="XV82" s="745"/>
      <c r="XW82" s="745"/>
      <c r="XX82" s="745"/>
      <c r="XY82" s="745"/>
      <c r="XZ82" s="745"/>
      <c r="YA82" s="745"/>
      <c r="YB82" s="745"/>
      <c r="YC82" s="745"/>
      <c r="YD82" s="745"/>
      <c r="YE82" s="745"/>
      <c r="YF82" s="745"/>
      <c r="YG82" s="745"/>
      <c r="YH82" s="745"/>
      <c r="YI82" s="745"/>
      <c r="YJ82" s="745"/>
      <c r="YK82" s="745"/>
      <c r="YL82" s="745"/>
      <c r="YM82" s="745"/>
      <c r="YN82" s="745"/>
      <c r="YO82" s="745"/>
      <c r="YP82" s="745"/>
      <c r="YQ82" s="745"/>
      <c r="YR82" s="745"/>
      <c r="YS82" s="745"/>
      <c r="YT82" s="745"/>
      <c r="YU82" s="745"/>
      <c r="YV82" s="745"/>
      <c r="YW82" s="745"/>
      <c r="YX82" s="745"/>
      <c r="YY82" s="745"/>
      <c r="YZ82" s="745"/>
      <c r="ZA82" s="745"/>
      <c r="ZB82" s="745"/>
      <c r="ZC82" s="745"/>
      <c r="ZD82" s="745"/>
      <c r="ZE82" s="745"/>
      <c r="ZF82" s="745"/>
      <c r="ZG82" s="745"/>
      <c r="ZH82" s="745"/>
      <c r="ZI82" s="745"/>
      <c r="ZJ82" s="745"/>
      <c r="ZK82" s="745"/>
      <c r="ZL82" s="745"/>
      <c r="ZM82" s="745"/>
      <c r="ZN82" s="745"/>
      <c r="ZO82" s="745"/>
      <c r="ZP82" s="745"/>
      <c r="ZQ82" s="745"/>
      <c r="ZR82" s="745"/>
      <c r="ZS82" s="745"/>
      <c r="ZT82" s="745"/>
      <c r="ZU82" s="745"/>
      <c r="ZV82" s="745"/>
      <c r="ZW82" s="745"/>
      <c r="ZX82" s="745"/>
      <c r="ZY82" s="745"/>
      <c r="ZZ82" s="745"/>
      <c r="AAA82" s="745"/>
      <c r="AAB82" s="745"/>
      <c r="AAC82" s="745"/>
      <c r="AAD82" s="745"/>
      <c r="AAE82" s="745"/>
      <c r="AAF82" s="745"/>
      <c r="AAG82" s="745"/>
      <c r="AAH82" s="745"/>
      <c r="AAI82" s="745"/>
      <c r="AAJ82" s="745"/>
      <c r="AAK82" s="745"/>
      <c r="AAL82" s="745"/>
      <c r="AAM82" s="745"/>
      <c r="AAN82" s="745"/>
      <c r="AAO82" s="745"/>
      <c r="AAP82" s="745"/>
      <c r="AAQ82" s="745"/>
      <c r="AAR82" s="745"/>
      <c r="AAS82" s="745"/>
      <c r="AAT82" s="745"/>
      <c r="AAU82" s="745"/>
      <c r="AAV82" s="745"/>
      <c r="AAW82" s="745"/>
      <c r="AAX82" s="745"/>
      <c r="AAY82" s="745"/>
      <c r="AAZ82" s="745"/>
      <c r="ABA82" s="745"/>
      <c r="ABB82" s="745"/>
      <c r="ABC82" s="745"/>
      <c r="ABD82" s="745"/>
      <c r="ABE82" s="745"/>
      <c r="ABF82" s="745"/>
      <c r="ABG82" s="745"/>
      <c r="ABH82" s="745"/>
      <c r="ABI82" s="745"/>
      <c r="ABJ82" s="745"/>
      <c r="ABK82" s="745"/>
      <c r="ABL82" s="745"/>
      <c r="ABM82" s="745"/>
      <c r="ABN82" s="745"/>
      <c r="ABO82" s="745"/>
      <c r="ABP82" s="745"/>
      <c r="ABQ82" s="745"/>
      <c r="ABR82" s="745"/>
      <c r="ABS82" s="745"/>
      <c r="ABT82" s="745"/>
      <c r="ABU82" s="745"/>
      <c r="ABV82" s="745"/>
      <c r="ABW82" s="745"/>
      <c r="ABX82" s="745"/>
      <c r="ABY82" s="745"/>
      <c r="ABZ82" s="745"/>
      <c r="ACA82" s="745"/>
      <c r="ACB82" s="745"/>
      <c r="ACC82" s="745"/>
      <c r="ACD82" s="745"/>
      <c r="ACE82" s="745"/>
      <c r="ACF82" s="745"/>
      <c r="ACG82" s="745"/>
      <c r="ACH82" s="745"/>
      <c r="ACI82" s="745"/>
      <c r="ACJ82" s="745"/>
      <c r="ACK82" s="745"/>
      <c r="ACL82" s="745"/>
      <c r="ACM82" s="745"/>
      <c r="ACN82" s="745"/>
      <c r="ACO82" s="745"/>
      <c r="ACP82" s="745"/>
      <c r="ACQ82" s="745"/>
      <c r="ACR82" s="745"/>
      <c r="ACS82" s="745"/>
      <c r="ACT82" s="745"/>
      <c r="ACU82" s="745"/>
      <c r="ACV82" s="745"/>
      <c r="ACW82" s="745"/>
      <c r="ACX82" s="745"/>
      <c r="ACY82" s="745"/>
      <c r="ACZ82" s="745"/>
      <c r="ADA82" s="745"/>
      <c r="ADB82" s="745"/>
      <c r="ADC82" s="745"/>
      <c r="ADD82" s="745"/>
      <c r="ADE82" s="745"/>
      <c r="ADF82" s="745"/>
      <c r="ADG82" s="745"/>
      <c r="ADH82" s="745"/>
      <c r="ADI82" s="745"/>
      <c r="ADJ82" s="745"/>
      <c r="ADK82" s="745"/>
      <c r="ADL82" s="745"/>
      <c r="ADM82" s="745"/>
      <c r="ADN82" s="745"/>
      <c r="ADO82" s="745"/>
      <c r="ADP82" s="745"/>
      <c r="ADQ82" s="745"/>
      <c r="ADR82" s="745"/>
      <c r="ADS82" s="745"/>
      <c r="ADT82" s="745"/>
      <c r="ADU82" s="745"/>
      <c r="ADV82" s="745"/>
      <c r="ADW82" s="745"/>
      <c r="ADX82" s="745"/>
      <c r="ADY82" s="745"/>
      <c r="ADZ82" s="745"/>
      <c r="AEA82" s="745"/>
      <c r="AEB82" s="745"/>
      <c r="AEC82" s="745"/>
      <c r="AED82" s="745"/>
      <c r="AEE82" s="745"/>
      <c r="AEF82" s="745"/>
      <c r="AEG82" s="745"/>
      <c r="AEH82" s="745"/>
      <c r="AEI82" s="745"/>
      <c r="AEJ82" s="745"/>
      <c r="AEK82" s="745"/>
      <c r="AEL82" s="745"/>
      <c r="AEM82" s="745"/>
      <c r="AEN82" s="745"/>
      <c r="AEO82" s="745"/>
      <c r="AEP82" s="745"/>
      <c r="AEQ82" s="745"/>
      <c r="AER82" s="745"/>
      <c r="AES82" s="745"/>
      <c r="AET82" s="745"/>
      <c r="AEU82" s="745"/>
      <c r="AEV82" s="745"/>
      <c r="AEW82" s="745"/>
      <c r="AEX82" s="745"/>
      <c r="AEY82" s="745"/>
      <c r="AEZ82" s="745"/>
      <c r="AFA82" s="745"/>
      <c r="AFB82" s="745"/>
      <c r="AFC82" s="745"/>
      <c r="AFD82" s="745"/>
      <c r="AFE82" s="745"/>
      <c r="AFF82" s="745"/>
      <c r="AFG82" s="745"/>
      <c r="AFH82" s="745"/>
      <c r="AFI82" s="745"/>
      <c r="AFJ82" s="745"/>
      <c r="AFK82" s="745"/>
      <c r="AFL82" s="745"/>
      <c r="AFM82" s="745"/>
      <c r="AFN82" s="745"/>
      <c r="AFO82" s="745"/>
      <c r="AFP82" s="745"/>
      <c r="AFQ82" s="745"/>
      <c r="AFR82" s="745"/>
      <c r="AFS82" s="745"/>
      <c r="AFT82" s="745"/>
      <c r="AFU82" s="745"/>
      <c r="AFV82" s="745"/>
      <c r="AFW82" s="745"/>
      <c r="AFX82" s="745"/>
      <c r="AFY82" s="745"/>
      <c r="AFZ82" s="745"/>
      <c r="AGA82" s="745"/>
      <c r="AGB82" s="745"/>
      <c r="AGC82" s="745"/>
      <c r="AGD82" s="745"/>
      <c r="AGE82" s="745"/>
      <c r="AGF82" s="745"/>
      <c r="AGG82" s="745"/>
      <c r="AGH82" s="745"/>
      <c r="AGI82" s="745"/>
      <c r="AGJ82" s="745"/>
      <c r="AGK82" s="745"/>
      <c r="AGL82" s="745"/>
      <c r="AGM82" s="745"/>
      <c r="AGN82" s="745"/>
      <c r="AGO82" s="745"/>
      <c r="AGP82" s="745"/>
      <c r="AGQ82" s="745"/>
      <c r="AGR82" s="745"/>
      <c r="AGS82" s="745"/>
      <c r="AGT82" s="745"/>
      <c r="AGU82" s="745"/>
      <c r="AGV82" s="745"/>
      <c r="AGW82" s="745"/>
      <c r="AGX82" s="745"/>
      <c r="AGY82" s="745"/>
      <c r="AGZ82" s="745"/>
      <c r="AHA82" s="745"/>
      <c r="AHB82" s="745"/>
      <c r="AHC82" s="745"/>
      <c r="AHD82" s="745"/>
      <c r="AHE82" s="745"/>
      <c r="AHF82" s="745"/>
      <c r="AHG82" s="745"/>
      <c r="AHH82" s="745"/>
      <c r="AHI82" s="745"/>
      <c r="AHJ82" s="745"/>
      <c r="AHK82" s="745"/>
      <c r="AHL82" s="745"/>
      <c r="AHM82" s="745"/>
      <c r="AHN82" s="745"/>
      <c r="AHO82" s="745"/>
      <c r="AHP82" s="745"/>
      <c r="AHQ82" s="745"/>
      <c r="AHR82" s="745"/>
      <c r="AHS82" s="745"/>
      <c r="AHT82" s="745"/>
      <c r="AHU82" s="745"/>
      <c r="AHV82" s="745"/>
      <c r="AHW82" s="745"/>
      <c r="AHX82" s="745"/>
      <c r="AHY82" s="745"/>
      <c r="AHZ82" s="745"/>
      <c r="AIA82" s="745"/>
      <c r="AIB82" s="745"/>
      <c r="AIC82" s="745"/>
      <c r="AID82" s="745"/>
      <c r="AIE82" s="745"/>
      <c r="AIF82" s="745"/>
      <c r="AIG82" s="745"/>
      <c r="AIH82" s="745"/>
      <c r="AII82" s="745"/>
      <c r="AIJ82" s="745"/>
      <c r="AIK82" s="745"/>
      <c r="AIL82" s="745"/>
      <c r="AIM82" s="745"/>
      <c r="AIN82" s="745"/>
      <c r="AIO82" s="745"/>
      <c r="AIP82" s="745"/>
      <c r="AIQ82" s="745"/>
      <c r="AIR82" s="745"/>
      <c r="AIS82" s="745"/>
      <c r="AIT82" s="745"/>
      <c r="AIU82" s="745"/>
      <c r="AIV82" s="745"/>
      <c r="AIW82" s="745"/>
      <c r="AIX82" s="745"/>
      <c r="AIY82" s="745"/>
      <c r="AIZ82" s="745"/>
      <c r="AJA82" s="745"/>
      <c r="AJB82" s="745"/>
      <c r="AJC82" s="745"/>
      <c r="AJD82" s="745"/>
      <c r="AJE82" s="745"/>
      <c r="AJF82" s="745"/>
      <c r="AJG82" s="745"/>
      <c r="AJH82" s="745"/>
      <c r="AJI82" s="745"/>
      <c r="AJJ82" s="745"/>
      <c r="AJK82" s="745"/>
      <c r="AJL82" s="745"/>
      <c r="AJM82" s="745"/>
      <c r="AJN82" s="745"/>
      <c r="AJO82" s="745"/>
      <c r="AJP82" s="745"/>
      <c r="AJQ82" s="745"/>
      <c r="AJR82" s="745"/>
      <c r="AJS82" s="745"/>
      <c r="AJT82" s="745"/>
      <c r="AJU82" s="745"/>
      <c r="AJV82" s="745"/>
      <c r="AJW82" s="745"/>
      <c r="AJX82" s="745"/>
      <c r="AJY82" s="745"/>
      <c r="AJZ82" s="745"/>
      <c r="AKA82" s="745"/>
      <c r="AKB82" s="745"/>
      <c r="AKC82" s="745"/>
      <c r="AKD82" s="745"/>
      <c r="AKE82" s="745"/>
      <c r="AKF82" s="745"/>
      <c r="AKG82" s="745"/>
      <c r="AKH82" s="745"/>
      <c r="AKI82" s="745"/>
      <c r="AKJ82" s="745"/>
      <c r="AKK82" s="745"/>
      <c r="AKL82" s="745"/>
      <c r="AKM82" s="745"/>
      <c r="AKN82" s="745"/>
      <c r="AKO82" s="745"/>
      <c r="AKP82" s="745"/>
      <c r="AKQ82" s="745"/>
      <c r="AKR82" s="745"/>
      <c r="AKS82" s="745"/>
      <c r="AKT82" s="745"/>
      <c r="AKU82" s="745"/>
      <c r="AKV82" s="745"/>
      <c r="AKW82" s="745"/>
      <c r="AKX82" s="745"/>
      <c r="AKY82" s="745"/>
      <c r="AKZ82" s="745"/>
      <c r="ALA82" s="745"/>
      <c r="ALB82" s="745"/>
      <c r="ALC82" s="745"/>
      <c r="ALD82" s="745"/>
      <c r="ALE82" s="745"/>
      <c r="ALF82" s="745"/>
      <c r="ALG82" s="745"/>
      <c r="ALH82" s="745"/>
      <c r="ALI82" s="745"/>
      <c r="ALJ82" s="745"/>
      <c r="ALK82" s="745"/>
      <c r="ALL82" s="745"/>
      <c r="ALM82" s="745"/>
      <c r="ALN82" s="745"/>
      <c r="ALO82" s="745"/>
      <c r="ALP82" s="745"/>
      <c r="ALQ82" s="745"/>
      <c r="ALR82" s="745"/>
      <c r="ALS82" s="745"/>
      <c r="ALT82" s="745"/>
      <c r="ALU82" s="745"/>
      <c r="ALV82" s="745"/>
      <c r="ALW82" s="745"/>
      <c r="ALX82" s="745"/>
      <c r="ALY82" s="745"/>
      <c r="ALZ82" s="745"/>
      <c r="AMA82" s="745"/>
      <c r="AMB82" s="745"/>
      <c r="AMC82" s="745"/>
      <c r="AMD82" s="745"/>
      <c r="AME82" s="745"/>
    </row>
    <row r="83" spans="1:1019">
      <c r="A83" s="24" t="s">
        <v>93</v>
      </c>
      <c r="B83" s="25" t="s">
        <v>805</v>
      </c>
      <c r="C83" s="24" t="s">
        <v>37</v>
      </c>
      <c r="D83" s="25" t="s">
        <v>14</v>
      </c>
      <c r="E83" s="24" t="s">
        <v>21</v>
      </c>
      <c r="F83" s="26">
        <v>10.1</v>
      </c>
      <c r="G83" s="15"/>
      <c r="H83" s="16"/>
      <c r="I83" s="27">
        <f t="shared" si="9"/>
        <v>10.1</v>
      </c>
      <c r="J83" s="16"/>
      <c r="K83" s="16"/>
      <c r="L83" s="19" t="s">
        <v>16</v>
      </c>
      <c r="N83" s="17"/>
      <c r="O83" s="688">
        <f t="shared" ref="O83:O84" si="11">F83</f>
        <v>10.1</v>
      </c>
    </row>
    <row r="84" spans="1:1019">
      <c r="A84" s="24" t="s">
        <v>94</v>
      </c>
      <c r="B84" s="25" t="s">
        <v>806</v>
      </c>
      <c r="C84" s="24" t="s">
        <v>37</v>
      </c>
      <c r="D84" s="25" t="s">
        <v>14</v>
      </c>
      <c r="E84" s="24" t="s">
        <v>21</v>
      </c>
      <c r="F84" s="26">
        <v>7.6</v>
      </c>
      <c r="G84" s="15"/>
      <c r="H84" s="16"/>
      <c r="I84" s="27">
        <f t="shared" si="9"/>
        <v>7.6</v>
      </c>
      <c r="J84" s="16"/>
      <c r="K84" s="16"/>
      <c r="L84" s="19" t="s">
        <v>16</v>
      </c>
      <c r="N84" s="17"/>
      <c r="O84" s="688">
        <f t="shared" si="11"/>
        <v>7.6</v>
      </c>
    </row>
    <row r="85" spans="1:1019">
      <c r="A85" s="24" t="s">
        <v>95</v>
      </c>
      <c r="B85" s="25" t="s">
        <v>805</v>
      </c>
      <c r="C85" s="24" t="s">
        <v>808</v>
      </c>
      <c r="D85" s="25" t="s">
        <v>14</v>
      </c>
      <c r="E85" s="24" t="s">
        <v>21</v>
      </c>
      <c r="F85" s="26">
        <v>97.1</v>
      </c>
      <c r="G85" s="15"/>
      <c r="H85" s="16"/>
      <c r="I85" s="27">
        <f t="shared" si="9"/>
        <v>97.1</v>
      </c>
      <c r="J85" s="16"/>
      <c r="K85" s="16"/>
      <c r="L85" s="19" t="s">
        <v>16</v>
      </c>
      <c r="N85" s="17"/>
      <c r="O85" s="688">
        <f>F85</f>
        <v>97.1</v>
      </c>
    </row>
    <row r="86" spans="1:1019" s="601" customFormat="1">
      <c r="A86" s="582"/>
      <c r="B86" s="750" t="s">
        <v>829</v>
      </c>
      <c r="C86" s="582"/>
      <c r="D86" s="583"/>
      <c r="E86" s="582"/>
      <c r="F86" s="538"/>
      <c r="G86" s="538"/>
      <c r="H86" s="743"/>
      <c r="I86" s="569"/>
      <c r="J86" s="743"/>
      <c r="K86" s="743"/>
      <c r="L86" s="744"/>
      <c r="M86" s="745"/>
      <c r="N86" s="746"/>
      <c r="O86" s="569"/>
      <c r="P86" s="745"/>
      <c r="Q86" s="745"/>
      <c r="R86" s="745"/>
      <c r="S86" s="745"/>
      <c r="T86" s="745"/>
      <c r="U86" s="745"/>
      <c r="V86" s="745"/>
      <c r="W86" s="745"/>
      <c r="X86" s="745"/>
      <c r="Y86" s="745"/>
      <c r="Z86" s="745"/>
      <c r="AA86" s="745"/>
      <c r="AB86" s="745"/>
      <c r="AC86" s="745"/>
      <c r="AD86" s="745"/>
      <c r="AE86" s="745"/>
      <c r="AF86" s="745"/>
      <c r="AG86" s="745"/>
      <c r="AH86" s="745"/>
      <c r="AI86" s="745"/>
      <c r="AJ86" s="745"/>
      <c r="AK86" s="745"/>
      <c r="AL86" s="745"/>
      <c r="AM86" s="745"/>
      <c r="AN86" s="745"/>
      <c r="AO86" s="745"/>
      <c r="AP86" s="745"/>
      <c r="AQ86" s="745"/>
      <c r="AR86" s="745"/>
      <c r="AS86" s="745"/>
      <c r="AT86" s="745"/>
      <c r="AU86" s="745"/>
      <c r="AV86" s="745"/>
      <c r="AW86" s="745"/>
      <c r="AX86" s="745"/>
      <c r="AY86" s="745"/>
      <c r="AZ86" s="745"/>
      <c r="BA86" s="745"/>
      <c r="BB86" s="745"/>
      <c r="BC86" s="745"/>
      <c r="BD86" s="745"/>
      <c r="BE86" s="745"/>
      <c r="BF86" s="745"/>
      <c r="BG86" s="745"/>
      <c r="BH86" s="745"/>
      <c r="BI86" s="745"/>
      <c r="BJ86" s="745"/>
      <c r="BK86" s="745"/>
      <c r="BL86" s="745"/>
      <c r="BM86" s="745"/>
      <c r="BN86" s="745"/>
      <c r="BO86" s="745"/>
      <c r="BP86" s="745"/>
      <c r="BQ86" s="745"/>
      <c r="BR86" s="745"/>
      <c r="BS86" s="745"/>
      <c r="BT86" s="745"/>
      <c r="BU86" s="745"/>
      <c r="BV86" s="745"/>
      <c r="BW86" s="745"/>
      <c r="BX86" s="745"/>
      <c r="BY86" s="745"/>
      <c r="BZ86" s="745"/>
      <c r="CA86" s="745"/>
      <c r="CB86" s="745"/>
      <c r="CC86" s="745"/>
      <c r="CD86" s="745"/>
      <c r="CE86" s="745"/>
      <c r="CF86" s="745"/>
      <c r="CG86" s="745"/>
      <c r="CH86" s="745"/>
      <c r="CI86" s="745"/>
      <c r="CJ86" s="745"/>
      <c r="CK86" s="745"/>
      <c r="CL86" s="745"/>
      <c r="CM86" s="745"/>
      <c r="CN86" s="745"/>
      <c r="CO86" s="745"/>
      <c r="CP86" s="745"/>
      <c r="CQ86" s="745"/>
      <c r="CR86" s="745"/>
      <c r="CS86" s="745"/>
      <c r="CT86" s="745"/>
      <c r="CU86" s="745"/>
      <c r="CV86" s="745"/>
      <c r="CW86" s="745"/>
      <c r="CX86" s="745"/>
      <c r="CY86" s="745"/>
      <c r="CZ86" s="745"/>
      <c r="DA86" s="745"/>
      <c r="DB86" s="745"/>
      <c r="DC86" s="745"/>
      <c r="DD86" s="745"/>
      <c r="DE86" s="745"/>
      <c r="DF86" s="745"/>
      <c r="DG86" s="745"/>
      <c r="DH86" s="745"/>
      <c r="DI86" s="745"/>
      <c r="DJ86" s="745"/>
      <c r="DK86" s="745"/>
      <c r="DL86" s="745"/>
      <c r="DM86" s="745"/>
      <c r="DN86" s="745"/>
      <c r="DO86" s="745"/>
      <c r="DP86" s="745"/>
      <c r="DQ86" s="745"/>
      <c r="DR86" s="745"/>
      <c r="DS86" s="745"/>
      <c r="DT86" s="745"/>
      <c r="DU86" s="745"/>
      <c r="DV86" s="745"/>
      <c r="DW86" s="745"/>
      <c r="DX86" s="745"/>
      <c r="DY86" s="745"/>
      <c r="DZ86" s="745"/>
      <c r="EA86" s="745"/>
      <c r="EB86" s="745"/>
      <c r="EC86" s="745"/>
      <c r="ED86" s="745"/>
      <c r="EE86" s="745"/>
      <c r="EF86" s="745"/>
      <c r="EG86" s="745"/>
      <c r="EH86" s="745"/>
      <c r="EI86" s="745"/>
      <c r="EJ86" s="745"/>
      <c r="EK86" s="745"/>
      <c r="EL86" s="745"/>
      <c r="EM86" s="745"/>
      <c r="EN86" s="745"/>
      <c r="EO86" s="745"/>
      <c r="EP86" s="745"/>
      <c r="EQ86" s="745"/>
      <c r="ER86" s="745"/>
      <c r="ES86" s="745"/>
      <c r="ET86" s="745"/>
      <c r="EU86" s="745"/>
      <c r="EV86" s="745"/>
      <c r="EW86" s="745"/>
      <c r="EX86" s="745"/>
      <c r="EY86" s="745"/>
      <c r="EZ86" s="745"/>
      <c r="FA86" s="745"/>
      <c r="FB86" s="745"/>
      <c r="FC86" s="745"/>
      <c r="FD86" s="745"/>
      <c r="FE86" s="745"/>
      <c r="FF86" s="745"/>
      <c r="FG86" s="745"/>
      <c r="FH86" s="745"/>
      <c r="FI86" s="745"/>
      <c r="FJ86" s="745"/>
      <c r="FK86" s="745"/>
      <c r="FL86" s="745"/>
      <c r="FM86" s="745"/>
      <c r="FN86" s="745"/>
      <c r="FO86" s="745"/>
      <c r="FP86" s="745"/>
      <c r="FQ86" s="745"/>
      <c r="FR86" s="745"/>
      <c r="FS86" s="745"/>
      <c r="FT86" s="745"/>
      <c r="FU86" s="745"/>
      <c r="FV86" s="745"/>
      <c r="FW86" s="745"/>
      <c r="FX86" s="745"/>
      <c r="FY86" s="745"/>
      <c r="FZ86" s="745"/>
      <c r="GA86" s="745"/>
      <c r="GB86" s="745"/>
      <c r="GC86" s="745"/>
      <c r="GD86" s="745"/>
      <c r="GE86" s="745"/>
      <c r="GF86" s="745"/>
      <c r="GG86" s="745"/>
      <c r="GH86" s="745"/>
      <c r="GI86" s="745"/>
      <c r="GJ86" s="745"/>
      <c r="GK86" s="745"/>
      <c r="GL86" s="745"/>
      <c r="GM86" s="745"/>
      <c r="GN86" s="745"/>
      <c r="GO86" s="745"/>
      <c r="GP86" s="745"/>
      <c r="GQ86" s="745"/>
      <c r="GR86" s="745"/>
      <c r="GS86" s="745"/>
      <c r="GT86" s="745"/>
      <c r="GU86" s="745"/>
      <c r="GV86" s="745"/>
      <c r="GW86" s="745"/>
      <c r="GX86" s="745"/>
      <c r="GY86" s="745"/>
      <c r="GZ86" s="745"/>
      <c r="HA86" s="745"/>
      <c r="HB86" s="745"/>
      <c r="HC86" s="745"/>
      <c r="HD86" s="745"/>
      <c r="HE86" s="745"/>
      <c r="HF86" s="745"/>
      <c r="HG86" s="745"/>
      <c r="HH86" s="745"/>
      <c r="HI86" s="745"/>
      <c r="HJ86" s="745"/>
      <c r="HK86" s="745"/>
      <c r="HL86" s="745"/>
      <c r="HM86" s="745"/>
      <c r="HN86" s="745"/>
      <c r="HO86" s="745"/>
      <c r="HP86" s="745"/>
      <c r="HQ86" s="745"/>
      <c r="HR86" s="745"/>
      <c r="HS86" s="745"/>
      <c r="HT86" s="745"/>
      <c r="HU86" s="745"/>
      <c r="HV86" s="745"/>
      <c r="HW86" s="745"/>
      <c r="HX86" s="745"/>
      <c r="HY86" s="745"/>
      <c r="HZ86" s="745"/>
      <c r="IA86" s="745"/>
      <c r="IB86" s="745"/>
      <c r="IC86" s="745"/>
      <c r="ID86" s="745"/>
      <c r="IE86" s="745"/>
      <c r="IF86" s="745"/>
      <c r="IG86" s="745"/>
      <c r="IH86" s="745"/>
      <c r="II86" s="745"/>
      <c r="IJ86" s="745"/>
      <c r="IK86" s="745"/>
      <c r="IL86" s="745"/>
      <c r="IM86" s="745"/>
      <c r="IN86" s="745"/>
      <c r="IO86" s="745"/>
      <c r="IP86" s="745"/>
      <c r="IQ86" s="745"/>
      <c r="IR86" s="745"/>
      <c r="IS86" s="745"/>
      <c r="IT86" s="745"/>
      <c r="IU86" s="745"/>
      <c r="IV86" s="745"/>
      <c r="IW86" s="745"/>
      <c r="IX86" s="745"/>
      <c r="IY86" s="745"/>
      <c r="IZ86" s="745"/>
      <c r="JA86" s="745"/>
      <c r="JB86" s="745"/>
      <c r="JC86" s="745"/>
      <c r="JD86" s="745"/>
      <c r="JE86" s="745"/>
      <c r="JF86" s="745"/>
      <c r="JG86" s="745"/>
      <c r="JH86" s="745"/>
      <c r="JI86" s="745"/>
      <c r="JJ86" s="745"/>
      <c r="JK86" s="745"/>
      <c r="JL86" s="745"/>
      <c r="JM86" s="745"/>
      <c r="JN86" s="745"/>
      <c r="JO86" s="745"/>
      <c r="JP86" s="745"/>
      <c r="JQ86" s="745"/>
      <c r="JR86" s="745"/>
      <c r="JS86" s="745"/>
      <c r="JT86" s="745"/>
      <c r="JU86" s="745"/>
      <c r="JV86" s="745"/>
      <c r="JW86" s="745"/>
      <c r="JX86" s="745"/>
      <c r="JY86" s="745"/>
      <c r="JZ86" s="745"/>
      <c r="KA86" s="745"/>
      <c r="KB86" s="745"/>
      <c r="KC86" s="745"/>
      <c r="KD86" s="745"/>
      <c r="KE86" s="745"/>
      <c r="KF86" s="745"/>
      <c r="KG86" s="745"/>
      <c r="KH86" s="745"/>
      <c r="KI86" s="745"/>
      <c r="KJ86" s="745"/>
      <c r="KK86" s="745"/>
      <c r="KL86" s="745"/>
      <c r="KM86" s="745"/>
      <c r="KN86" s="745"/>
      <c r="KO86" s="745"/>
      <c r="KP86" s="745"/>
      <c r="KQ86" s="745"/>
      <c r="KR86" s="745"/>
      <c r="KS86" s="745"/>
      <c r="KT86" s="745"/>
      <c r="KU86" s="745"/>
      <c r="KV86" s="745"/>
      <c r="KW86" s="745"/>
      <c r="KX86" s="745"/>
      <c r="KY86" s="745"/>
      <c r="KZ86" s="745"/>
      <c r="LA86" s="745"/>
      <c r="LB86" s="745"/>
      <c r="LC86" s="745"/>
      <c r="LD86" s="745"/>
      <c r="LE86" s="745"/>
      <c r="LF86" s="745"/>
      <c r="LG86" s="745"/>
      <c r="LH86" s="745"/>
      <c r="LI86" s="745"/>
      <c r="LJ86" s="745"/>
      <c r="LK86" s="745"/>
      <c r="LL86" s="745"/>
      <c r="LM86" s="745"/>
      <c r="LN86" s="745"/>
      <c r="LO86" s="745"/>
      <c r="LP86" s="745"/>
      <c r="LQ86" s="745"/>
      <c r="LR86" s="745"/>
      <c r="LS86" s="745"/>
      <c r="LT86" s="745"/>
      <c r="LU86" s="745"/>
      <c r="LV86" s="745"/>
      <c r="LW86" s="745"/>
      <c r="LX86" s="745"/>
      <c r="LY86" s="745"/>
      <c r="LZ86" s="745"/>
      <c r="MA86" s="745"/>
      <c r="MB86" s="745"/>
      <c r="MC86" s="745"/>
      <c r="MD86" s="745"/>
      <c r="ME86" s="745"/>
      <c r="MF86" s="745"/>
      <c r="MG86" s="745"/>
      <c r="MH86" s="745"/>
      <c r="MI86" s="745"/>
      <c r="MJ86" s="745"/>
      <c r="MK86" s="745"/>
      <c r="ML86" s="745"/>
      <c r="MM86" s="745"/>
      <c r="MN86" s="745"/>
      <c r="MO86" s="745"/>
      <c r="MP86" s="745"/>
      <c r="MQ86" s="745"/>
      <c r="MR86" s="745"/>
      <c r="MS86" s="745"/>
      <c r="MT86" s="745"/>
      <c r="MU86" s="745"/>
      <c r="MV86" s="745"/>
      <c r="MW86" s="745"/>
      <c r="MX86" s="745"/>
      <c r="MY86" s="745"/>
      <c r="MZ86" s="745"/>
      <c r="NA86" s="745"/>
      <c r="NB86" s="745"/>
      <c r="NC86" s="745"/>
      <c r="ND86" s="745"/>
      <c r="NE86" s="745"/>
      <c r="NF86" s="745"/>
      <c r="NG86" s="745"/>
      <c r="NH86" s="745"/>
      <c r="NI86" s="745"/>
      <c r="NJ86" s="745"/>
      <c r="NK86" s="745"/>
      <c r="NL86" s="745"/>
      <c r="NM86" s="745"/>
      <c r="NN86" s="745"/>
      <c r="NO86" s="745"/>
      <c r="NP86" s="745"/>
      <c r="NQ86" s="745"/>
      <c r="NR86" s="745"/>
      <c r="NS86" s="745"/>
      <c r="NT86" s="745"/>
      <c r="NU86" s="745"/>
      <c r="NV86" s="745"/>
      <c r="NW86" s="745"/>
      <c r="NX86" s="745"/>
      <c r="NY86" s="745"/>
      <c r="NZ86" s="745"/>
      <c r="OA86" s="745"/>
      <c r="OB86" s="745"/>
      <c r="OC86" s="745"/>
      <c r="OD86" s="745"/>
      <c r="OE86" s="745"/>
      <c r="OF86" s="745"/>
      <c r="OG86" s="745"/>
      <c r="OH86" s="745"/>
      <c r="OI86" s="745"/>
      <c r="OJ86" s="745"/>
      <c r="OK86" s="745"/>
      <c r="OL86" s="745"/>
      <c r="OM86" s="745"/>
      <c r="ON86" s="745"/>
      <c r="OO86" s="745"/>
      <c r="OP86" s="745"/>
      <c r="OQ86" s="745"/>
      <c r="OR86" s="745"/>
      <c r="OS86" s="745"/>
      <c r="OT86" s="745"/>
      <c r="OU86" s="745"/>
      <c r="OV86" s="745"/>
      <c r="OW86" s="745"/>
      <c r="OX86" s="745"/>
      <c r="OY86" s="745"/>
      <c r="OZ86" s="745"/>
      <c r="PA86" s="745"/>
      <c r="PB86" s="745"/>
      <c r="PC86" s="745"/>
      <c r="PD86" s="745"/>
      <c r="PE86" s="745"/>
      <c r="PF86" s="745"/>
      <c r="PG86" s="745"/>
      <c r="PH86" s="745"/>
      <c r="PI86" s="745"/>
      <c r="PJ86" s="745"/>
      <c r="PK86" s="745"/>
      <c r="PL86" s="745"/>
      <c r="PM86" s="745"/>
      <c r="PN86" s="745"/>
      <c r="PO86" s="745"/>
      <c r="PP86" s="745"/>
      <c r="PQ86" s="745"/>
      <c r="PR86" s="745"/>
      <c r="PS86" s="745"/>
      <c r="PT86" s="745"/>
      <c r="PU86" s="745"/>
      <c r="PV86" s="745"/>
      <c r="PW86" s="745"/>
      <c r="PX86" s="745"/>
      <c r="PY86" s="745"/>
      <c r="PZ86" s="745"/>
      <c r="QA86" s="745"/>
      <c r="QB86" s="745"/>
      <c r="QC86" s="745"/>
      <c r="QD86" s="745"/>
      <c r="QE86" s="745"/>
      <c r="QF86" s="745"/>
      <c r="QG86" s="745"/>
      <c r="QH86" s="745"/>
      <c r="QI86" s="745"/>
      <c r="QJ86" s="745"/>
      <c r="QK86" s="745"/>
      <c r="QL86" s="745"/>
      <c r="QM86" s="745"/>
      <c r="QN86" s="745"/>
      <c r="QO86" s="745"/>
      <c r="QP86" s="745"/>
      <c r="QQ86" s="745"/>
      <c r="QR86" s="745"/>
      <c r="QS86" s="745"/>
      <c r="QT86" s="745"/>
      <c r="QU86" s="745"/>
      <c r="QV86" s="745"/>
      <c r="QW86" s="745"/>
      <c r="QX86" s="745"/>
      <c r="QY86" s="745"/>
      <c r="QZ86" s="745"/>
      <c r="RA86" s="745"/>
      <c r="RB86" s="745"/>
      <c r="RC86" s="745"/>
      <c r="RD86" s="745"/>
      <c r="RE86" s="745"/>
      <c r="RF86" s="745"/>
      <c r="RG86" s="745"/>
      <c r="RH86" s="745"/>
      <c r="RI86" s="745"/>
      <c r="RJ86" s="745"/>
      <c r="RK86" s="745"/>
      <c r="RL86" s="745"/>
      <c r="RM86" s="745"/>
      <c r="RN86" s="745"/>
      <c r="RO86" s="745"/>
      <c r="RP86" s="745"/>
      <c r="RQ86" s="745"/>
      <c r="RR86" s="745"/>
      <c r="RS86" s="745"/>
      <c r="RT86" s="745"/>
      <c r="RU86" s="745"/>
      <c r="RV86" s="745"/>
      <c r="RW86" s="745"/>
      <c r="RX86" s="745"/>
      <c r="RY86" s="745"/>
      <c r="RZ86" s="745"/>
      <c r="SA86" s="745"/>
      <c r="SB86" s="745"/>
      <c r="SC86" s="745"/>
      <c r="SD86" s="745"/>
      <c r="SE86" s="745"/>
      <c r="SF86" s="745"/>
      <c r="SG86" s="745"/>
      <c r="SH86" s="745"/>
      <c r="SI86" s="745"/>
      <c r="SJ86" s="745"/>
      <c r="SK86" s="745"/>
      <c r="SL86" s="745"/>
      <c r="SM86" s="745"/>
      <c r="SN86" s="745"/>
      <c r="SO86" s="745"/>
      <c r="SP86" s="745"/>
      <c r="SQ86" s="745"/>
      <c r="SR86" s="745"/>
      <c r="SS86" s="745"/>
      <c r="ST86" s="745"/>
      <c r="SU86" s="745"/>
      <c r="SV86" s="745"/>
      <c r="SW86" s="745"/>
      <c r="SX86" s="745"/>
      <c r="SY86" s="745"/>
      <c r="SZ86" s="745"/>
      <c r="TA86" s="745"/>
      <c r="TB86" s="745"/>
      <c r="TC86" s="745"/>
      <c r="TD86" s="745"/>
      <c r="TE86" s="745"/>
      <c r="TF86" s="745"/>
      <c r="TG86" s="745"/>
      <c r="TH86" s="745"/>
      <c r="TI86" s="745"/>
      <c r="TJ86" s="745"/>
      <c r="TK86" s="745"/>
      <c r="TL86" s="745"/>
      <c r="TM86" s="745"/>
      <c r="TN86" s="745"/>
      <c r="TO86" s="745"/>
      <c r="TP86" s="745"/>
      <c r="TQ86" s="745"/>
      <c r="TR86" s="745"/>
      <c r="TS86" s="745"/>
      <c r="TT86" s="745"/>
      <c r="TU86" s="745"/>
      <c r="TV86" s="745"/>
      <c r="TW86" s="745"/>
      <c r="TX86" s="745"/>
      <c r="TY86" s="745"/>
      <c r="TZ86" s="745"/>
      <c r="UA86" s="745"/>
      <c r="UB86" s="745"/>
      <c r="UC86" s="745"/>
      <c r="UD86" s="745"/>
      <c r="UE86" s="745"/>
      <c r="UF86" s="745"/>
      <c r="UG86" s="745"/>
      <c r="UH86" s="745"/>
      <c r="UI86" s="745"/>
      <c r="UJ86" s="745"/>
      <c r="UK86" s="745"/>
      <c r="UL86" s="745"/>
      <c r="UM86" s="745"/>
      <c r="UN86" s="745"/>
      <c r="UO86" s="745"/>
      <c r="UP86" s="745"/>
      <c r="UQ86" s="745"/>
      <c r="UR86" s="745"/>
      <c r="US86" s="745"/>
      <c r="UT86" s="745"/>
      <c r="UU86" s="745"/>
      <c r="UV86" s="745"/>
      <c r="UW86" s="745"/>
      <c r="UX86" s="745"/>
      <c r="UY86" s="745"/>
      <c r="UZ86" s="745"/>
      <c r="VA86" s="745"/>
      <c r="VB86" s="745"/>
      <c r="VC86" s="745"/>
      <c r="VD86" s="745"/>
      <c r="VE86" s="745"/>
      <c r="VF86" s="745"/>
      <c r="VG86" s="745"/>
      <c r="VH86" s="745"/>
      <c r="VI86" s="745"/>
      <c r="VJ86" s="745"/>
      <c r="VK86" s="745"/>
      <c r="VL86" s="745"/>
      <c r="VM86" s="745"/>
      <c r="VN86" s="745"/>
      <c r="VO86" s="745"/>
      <c r="VP86" s="745"/>
      <c r="VQ86" s="745"/>
      <c r="VR86" s="745"/>
      <c r="VS86" s="745"/>
      <c r="VT86" s="745"/>
      <c r="VU86" s="745"/>
      <c r="VV86" s="745"/>
      <c r="VW86" s="745"/>
      <c r="VX86" s="745"/>
      <c r="VY86" s="745"/>
      <c r="VZ86" s="745"/>
      <c r="WA86" s="745"/>
      <c r="WB86" s="745"/>
      <c r="WC86" s="745"/>
      <c r="WD86" s="745"/>
      <c r="WE86" s="745"/>
      <c r="WF86" s="745"/>
      <c r="WG86" s="745"/>
      <c r="WH86" s="745"/>
      <c r="WI86" s="745"/>
      <c r="WJ86" s="745"/>
      <c r="WK86" s="745"/>
      <c r="WL86" s="745"/>
      <c r="WM86" s="745"/>
      <c r="WN86" s="745"/>
      <c r="WO86" s="745"/>
      <c r="WP86" s="745"/>
      <c r="WQ86" s="745"/>
      <c r="WR86" s="745"/>
      <c r="WS86" s="745"/>
      <c r="WT86" s="745"/>
      <c r="WU86" s="745"/>
      <c r="WV86" s="745"/>
      <c r="WW86" s="745"/>
      <c r="WX86" s="745"/>
      <c r="WY86" s="745"/>
      <c r="WZ86" s="745"/>
      <c r="XA86" s="745"/>
      <c r="XB86" s="745"/>
      <c r="XC86" s="745"/>
      <c r="XD86" s="745"/>
      <c r="XE86" s="745"/>
      <c r="XF86" s="745"/>
      <c r="XG86" s="745"/>
      <c r="XH86" s="745"/>
      <c r="XI86" s="745"/>
      <c r="XJ86" s="745"/>
      <c r="XK86" s="745"/>
      <c r="XL86" s="745"/>
      <c r="XM86" s="745"/>
      <c r="XN86" s="745"/>
      <c r="XO86" s="745"/>
      <c r="XP86" s="745"/>
      <c r="XQ86" s="745"/>
      <c r="XR86" s="745"/>
      <c r="XS86" s="745"/>
      <c r="XT86" s="745"/>
      <c r="XU86" s="745"/>
      <c r="XV86" s="745"/>
      <c r="XW86" s="745"/>
      <c r="XX86" s="745"/>
      <c r="XY86" s="745"/>
      <c r="XZ86" s="745"/>
      <c r="YA86" s="745"/>
      <c r="YB86" s="745"/>
      <c r="YC86" s="745"/>
      <c r="YD86" s="745"/>
      <c r="YE86" s="745"/>
      <c r="YF86" s="745"/>
      <c r="YG86" s="745"/>
      <c r="YH86" s="745"/>
      <c r="YI86" s="745"/>
      <c r="YJ86" s="745"/>
      <c r="YK86" s="745"/>
      <c r="YL86" s="745"/>
      <c r="YM86" s="745"/>
      <c r="YN86" s="745"/>
      <c r="YO86" s="745"/>
      <c r="YP86" s="745"/>
      <c r="YQ86" s="745"/>
      <c r="YR86" s="745"/>
      <c r="YS86" s="745"/>
      <c r="YT86" s="745"/>
      <c r="YU86" s="745"/>
      <c r="YV86" s="745"/>
      <c r="YW86" s="745"/>
      <c r="YX86" s="745"/>
      <c r="YY86" s="745"/>
      <c r="YZ86" s="745"/>
      <c r="ZA86" s="745"/>
      <c r="ZB86" s="745"/>
      <c r="ZC86" s="745"/>
      <c r="ZD86" s="745"/>
      <c r="ZE86" s="745"/>
      <c r="ZF86" s="745"/>
      <c r="ZG86" s="745"/>
      <c r="ZH86" s="745"/>
      <c r="ZI86" s="745"/>
      <c r="ZJ86" s="745"/>
      <c r="ZK86" s="745"/>
      <c r="ZL86" s="745"/>
      <c r="ZM86" s="745"/>
      <c r="ZN86" s="745"/>
      <c r="ZO86" s="745"/>
      <c r="ZP86" s="745"/>
      <c r="ZQ86" s="745"/>
      <c r="ZR86" s="745"/>
      <c r="ZS86" s="745"/>
      <c r="ZT86" s="745"/>
      <c r="ZU86" s="745"/>
      <c r="ZV86" s="745"/>
      <c r="ZW86" s="745"/>
      <c r="ZX86" s="745"/>
      <c r="ZY86" s="745"/>
      <c r="ZZ86" s="745"/>
      <c r="AAA86" s="745"/>
      <c r="AAB86" s="745"/>
      <c r="AAC86" s="745"/>
      <c r="AAD86" s="745"/>
      <c r="AAE86" s="745"/>
      <c r="AAF86" s="745"/>
      <c r="AAG86" s="745"/>
      <c r="AAH86" s="745"/>
      <c r="AAI86" s="745"/>
      <c r="AAJ86" s="745"/>
      <c r="AAK86" s="745"/>
      <c r="AAL86" s="745"/>
      <c r="AAM86" s="745"/>
      <c r="AAN86" s="745"/>
      <c r="AAO86" s="745"/>
      <c r="AAP86" s="745"/>
      <c r="AAQ86" s="745"/>
      <c r="AAR86" s="745"/>
      <c r="AAS86" s="745"/>
      <c r="AAT86" s="745"/>
      <c r="AAU86" s="745"/>
      <c r="AAV86" s="745"/>
      <c r="AAW86" s="745"/>
      <c r="AAX86" s="745"/>
      <c r="AAY86" s="745"/>
      <c r="AAZ86" s="745"/>
      <c r="ABA86" s="745"/>
      <c r="ABB86" s="745"/>
      <c r="ABC86" s="745"/>
      <c r="ABD86" s="745"/>
      <c r="ABE86" s="745"/>
      <c r="ABF86" s="745"/>
      <c r="ABG86" s="745"/>
      <c r="ABH86" s="745"/>
      <c r="ABI86" s="745"/>
      <c r="ABJ86" s="745"/>
      <c r="ABK86" s="745"/>
      <c r="ABL86" s="745"/>
      <c r="ABM86" s="745"/>
      <c r="ABN86" s="745"/>
      <c r="ABO86" s="745"/>
      <c r="ABP86" s="745"/>
      <c r="ABQ86" s="745"/>
      <c r="ABR86" s="745"/>
      <c r="ABS86" s="745"/>
      <c r="ABT86" s="745"/>
      <c r="ABU86" s="745"/>
      <c r="ABV86" s="745"/>
      <c r="ABW86" s="745"/>
      <c r="ABX86" s="745"/>
      <c r="ABY86" s="745"/>
      <c r="ABZ86" s="745"/>
      <c r="ACA86" s="745"/>
      <c r="ACB86" s="745"/>
      <c r="ACC86" s="745"/>
      <c r="ACD86" s="745"/>
      <c r="ACE86" s="745"/>
      <c r="ACF86" s="745"/>
      <c r="ACG86" s="745"/>
      <c r="ACH86" s="745"/>
      <c r="ACI86" s="745"/>
      <c r="ACJ86" s="745"/>
      <c r="ACK86" s="745"/>
      <c r="ACL86" s="745"/>
      <c r="ACM86" s="745"/>
      <c r="ACN86" s="745"/>
      <c r="ACO86" s="745"/>
      <c r="ACP86" s="745"/>
      <c r="ACQ86" s="745"/>
      <c r="ACR86" s="745"/>
      <c r="ACS86" s="745"/>
      <c r="ACT86" s="745"/>
      <c r="ACU86" s="745"/>
      <c r="ACV86" s="745"/>
      <c r="ACW86" s="745"/>
      <c r="ACX86" s="745"/>
      <c r="ACY86" s="745"/>
      <c r="ACZ86" s="745"/>
      <c r="ADA86" s="745"/>
      <c r="ADB86" s="745"/>
      <c r="ADC86" s="745"/>
      <c r="ADD86" s="745"/>
      <c r="ADE86" s="745"/>
      <c r="ADF86" s="745"/>
      <c r="ADG86" s="745"/>
      <c r="ADH86" s="745"/>
      <c r="ADI86" s="745"/>
      <c r="ADJ86" s="745"/>
      <c r="ADK86" s="745"/>
      <c r="ADL86" s="745"/>
      <c r="ADM86" s="745"/>
      <c r="ADN86" s="745"/>
      <c r="ADO86" s="745"/>
      <c r="ADP86" s="745"/>
      <c r="ADQ86" s="745"/>
      <c r="ADR86" s="745"/>
      <c r="ADS86" s="745"/>
      <c r="ADT86" s="745"/>
      <c r="ADU86" s="745"/>
      <c r="ADV86" s="745"/>
      <c r="ADW86" s="745"/>
      <c r="ADX86" s="745"/>
      <c r="ADY86" s="745"/>
      <c r="ADZ86" s="745"/>
      <c r="AEA86" s="745"/>
      <c r="AEB86" s="745"/>
      <c r="AEC86" s="745"/>
      <c r="AED86" s="745"/>
      <c r="AEE86" s="745"/>
      <c r="AEF86" s="745"/>
      <c r="AEG86" s="745"/>
      <c r="AEH86" s="745"/>
      <c r="AEI86" s="745"/>
      <c r="AEJ86" s="745"/>
      <c r="AEK86" s="745"/>
      <c r="AEL86" s="745"/>
      <c r="AEM86" s="745"/>
      <c r="AEN86" s="745"/>
      <c r="AEO86" s="745"/>
      <c r="AEP86" s="745"/>
      <c r="AEQ86" s="745"/>
      <c r="AER86" s="745"/>
      <c r="AES86" s="745"/>
      <c r="AET86" s="745"/>
      <c r="AEU86" s="745"/>
      <c r="AEV86" s="745"/>
      <c r="AEW86" s="745"/>
      <c r="AEX86" s="745"/>
      <c r="AEY86" s="745"/>
      <c r="AEZ86" s="745"/>
      <c r="AFA86" s="745"/>
      <c r="AFB86" s="745"/>
      <c r="AFC86" s="745"/>
      <c r="AFD86" s="745"/>
      <c r="AFE86" s="745"/>
      <c r="AFF86" s="745"/>
      <c r="AFG86" s="745"/>
      <c r="AFH86" s="745"/>
      <c r="AFI86" s="745"/>
      <c r="AFJ86" s="745"/>
      <c r="AFK86" s="745"/>
      <c r="AFL86" s="745"/>
      <c r="AFM86" s="745"/>
      <c r="AFN86" s="745"/>
      <c r="AFO86" s="745"/>
      <c r="AFP86" s="745"/>
      <c r="AFQ86" s="745"/>
      <c r="AFR86" s="745"/>
      <c r="AFS86" s="745"/>
      <c r="AFT86" s="745"/>
      <c r="AFU86" s="745"/>
      <c r="AFV86" s="745"/>
      <c r="AFW86" s="745"/>
      <c r="AFX86" s="745"/>
      <c r="AFY86" s="745"/>
      <c r="AFZ86" s="745"/>
      <c r="AGA86" s="745"/>
      <c r="AGB86" s="745"/>
      <c r="AGC86" s="745"/>
      <c r="AGD86" s="745"/>
      <c r="AGE86" s="745"/>
      <c r="AGF86" s="745"/>
      <c r="AGG86" s="745"/>
      <c r="AGH86" s="745"/>
      <c r="AGI86" s="745"/>
      <c r="AGJ86" s="745"/>
      <c r="AGK86" s="745"/>
      <c r="AGL86" s="745"/>
      <c r="AGM86" s="745"/>
      <c r="AGN86" s="745"/>
      <c r="AGO86" s="745"/>
      <c r="AGP86" s="745"/>
      <c r="AGQ86" s="745"/>
      <c r="AGR86" s="745"/>
      <c r="AGS86" s="745"/>
      <c r="AGT86" s="745"/>
      <c r="AGU86" s="745"/>
      <c r="AGV86" s="745"/>
      <c r="AGW86" s="745"/>
      <c r="AGX86" s="745"/>
      <c r="AGY86" s="745"/>
      <c r="AGZ86" s="745"/>
      <c r="AHA86" s="745"/>
      <c r="AHB86" s="745"/>
      <c r="AHC86" s="745"/>
      <c r="AHD86" s="745"/>
      <c r="AHE86" s="745"/>
      <c r="AHF86" s="745"/>
      <c r="AHG86" s="745"/>
      <c r="AHH86" s="745"/>
      <c r="AHI86" s="745"/>
      <c r="AHJ86" s="745"/>
      <c r="AHK86" s="745"/>
      <c r="AHL86" s="745"/>
      <c r="AHM86" s="745"/>
      <c r="AHN86" s="745"/>
      <c r="AHO86" s="745"/>
      <c r="AHP86" s="745"/>
      <c r="AHQ86" s="745"/>
      <c r="AHR86" s="745"/>
      <c r="AHS86" s="745"/>
      <c r="AHT86" s="745"/>
      <c r="AHU86" s="745"/>
      <c r="AHV86" s="745"/>
      <c r="AHW86" s="745"/>
      <c r="AHX86" s="745"/>
      <c r="AHY86" s="745"/>
      <c r="AHZ86" s="745"/>
      <c r="AIA86" s="745"/>
      <c r="AIB86" s="745"/>
      <c r="AIC86" s="745"/>
      <c r="AID86" s="745"/>
      <c r="AIE86" s="745"/>
      <c r="AIF86" s="745"/>
      <c r="AIG86" s="745"/>
      <c r="AIH86" s="745"/>
      <c r="AII86" s="745"/>
      <c r="AIJ86" s="745"/>
      <c r="AIK86" s="745"/>
      <c r="AIL86" s="745"/>
      <c r="AIM86" s="745"/>
      <c r="AIN86" s="745"/>
      <c r="AIO86" s="745"/>
      <c r="AIP86" s="745"/>
      <c r="AIQ86" s="745"/>
      <c r="AIR86" s="745"/>
      <c r="AIS86" s="745"/>
      <c r="AIT86" s="745"/>
      <c r="AIU86" s="745"/>
      <c r="AIV86" s="745"/>
      <c r="AIW86" s="745"/>
      <c r="AIX86" s="745"/>
      <c r="AIY86" s="745"/>
      <c r="AIZ86" s="745"/>
      <c r="AJA86" s="745"/>
      <c r="AJB86" s="745"/>
      <c r="AJC86" s="745"/>
      <c r="AJD86" s="745"/>
      <c r="AJE86" s="745"/>
      <c r="AJF86" s="745"/>
      <c r="AJG86" s="745"/>
      <c r="AJH86" s="745"/>
      <c r="AJI86" s="745"/>
      <c r="AJJ86" s="745"/>
      <c r="AJK86" s="745"/>
      <c r="AJL86" s="745"/>
      <c r="AJM86" s="745"/>
      <c r="AJN86" s="745"/>
      <c r="AJO86" s="745"/>
      <c r="AJP86" s="745"/>
      <c r="AJQ86" s="745"/>
      <c r="AJR86" s="745"/>
      <c r="AJS86" s="745"/>
      <c r="AJT86" s="745"/>
      <c r="AJU86" s="745"/>
      <c r="AJV86" s="745"/>
      <c r="AJW86" s="745"/>
      <c r="AJX86" s="745"/>
      <c r="AJY86" s="745"/>
      <c r="AJZ86" s="745"/>
      <c r="AKA86" s="745"/>
      <c r="AKB86" s="745"/>
      <c r="AKC86" s="745"/>
      <c r="AKD86" s="745"/>
      <c r="AKE86" s="745"/>
      <c r="AKF86" s="745"/>
      <c r="AKG86" s="745"/>
      <c r="AKH86" s="745"/>
      <c r="AKI86" s="745"/>
      <c r="AKJ86" s="745"/>
      <c r="AKK86" s="745"/>
      <c r="AKL86" s="745"/>
      <c r="AKM86" s="745"/>
      <c r="AKN86" s="745"/>
      <c r="AKO86" s="745"/>
      <c r="AKP86" s="745"/>
      <c r="AKQ86" s="745"/>
      <c r="AKR86" s="745"/>
      <c r="AKS86" s="745"/>
      <c r="AKT86" s="745"/>
      <c r="AKU86" s="745"/>
      <c r="AKV86" s="745"/>
      <c r="AKW86" s="745"/>
      <c r="AKX86" s="745"/>
      <c r="AKY86" s="745"/>
      <c r="AKZ86" s="745"/>
      <c r="ALA86" s="745"/>
      <c r="ALB86" s="745"/>
      <c r="ALC86" s="745"/>
      <c r="ALD86" s="745"/>
      <c r="ALE86" s="745"/>
      <c r="ALF86" s="745"/>
      <c r="ALG86" s="745"/>
      <c r="ALH86" s="745"/>
      <c r="ALI86" s="745"/>
      <c r="ALJ86" s="745"/>
      <c r="ALK86" s="745"/>
      <c r="ALL86" s="745"/>
      <c r="ALM86" s="745"/>
      <c r="ALN86" s="745"/>
      <c r="ALO86" s="745"/>
      <c r="ALP86" s="745"/>
      <c r="ALQ86" s="745"/>
      <c r="ALR86" s="745"/>
      <c r="ALS86" s="745"/>
      <c r="ALT86" s="745"/>
      <c r="ALU86" s="745"/>
      <c r="ALV86" s="745"/>
      <c r="ALW86" s="745"/>
      <c r="ALX86" s="745"/>
      <c r="ALY86" s="745"/>
      <c r="ALZ86" s="745"/>
      <c r="AMA86" s="745"/>
      <c r="AMB86" s="745"/>
      <c r="AMC86" s="745"/>
      <c r="AMD86" s="745"/>
      <c r="AME86" s="745"/>
    </row>
    <row r="87" spans="1:1019">
      <c r="A87" s="24" t="s">
        <v>96</v>
      </c>
      <c r="B87" s="25" t="s">
        <v>807</v>
      </c>
      <c r="C87" s="24" t="s">
        <v>37</v>
      </c>
      <c r="D87" s="25" t="s">
        <v>14</v>
      </c>
      <c r="E87" s="24" t="s">
        <v>21</v>
      </c>
      <c r="F87" s="26">
        <v>20.399999999999999</v>
      </c>
      <c r="G87" s="15"/>
      <c r="H87" s="16"/>
      <c r="I87" s="27">
        <f t="shared" si="9"/>
        <v>20.399999999999999</v>
      </c>
      <c r="J87" s="16"/>
      <c r="K87" s="16"/>
      <c r="L87" s="19" t="s">
        <v>16</v>
      </c>
      <c r="N87" s="688">
        <f t="shared" ref="N87" si="12">F87</f>
        <v>20.399999999999999</v>
      </c>
      <c r="O87" s="17"/>
    </row>
    <row r="88" spans="1:1019">
      <c r="A88" s="576"/>
      <c r="B88" s="577" t="s">
        <v>809</v>
      </c>
      <c r="C88" s="576" t="s">
        <v>37</v>
      </c>
      <c r="D88" s="577" t="s">
        <v>811</v>
      </c>
      <c r="E88" s="576" t="s">
        <v>21</v>
      </c>
      <c r="F88" s="578">
        <v>3.75</v>
      </c>
      <c r="G88" s="15"/>
      <c r="H88" s="16"/>
      <c r="I88" s="569"/>
      <c r="J88" s="568">
        <f>F88</f>
        <v>3.75</v>
      </c>
      <c r="K88" s="16"/>
      <c r="L88" s="19"/>
      <c r="M88" s="120"/>
      <c r="N88" s="17"/>
      <c r="O88" s="17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  <c r="IV88" s="120"/>
      <c r="IW88" s="120"/>
      <c r="IX88" s="120"/>
      <c r="IY88" s="120"/>
      <c r="IZ88" s="120"/>
      <c r="JA88" s="120"/>
      <c r="JB88" s="120"/>
      <c r="JC88" s="120"/>
      <c r="JD88" s="120"/>
      <c r="JE88" s="120"/>
      <c r="JF88" s="120"/>
      <c r="JG88" s="120"/>
      <c r="JH88" s="120"/>
      <c r="JI88" s="120"/>
      <c r="JJ88" s="120"/>
      <c r="JK88" s="120"/>
      <c r="JL88" s="120"/>
      <c r="JM88" s="120"/>
      <c r="JN88" s="120"/>
      <c r="JO88" s="120"/>
      <c r="JP88" s="120"/>
      <c r="JQ88" s="120"/>
      <c r="JR88" s="120"/>
      <c r="JS88" s="120"/>
      <c r="JT88" s="120"/>
      <c r="JU88" s="120"/>
      <c r="JV88" s="120"/>
      <c r="JW88" s="120"/>
      <c r="JX88" s="120"/>
      <c r="JY88" s="120"/>
      <c r="JZ88" s="120"/>
      <c r="KA88" s="120"/>
      <c r="KB88" s="120"/>
      <c r="KC88" s="120"/>
      <c r="KD88" s="120"/>
      <c r="KE88" s="120"/>
      <c r="KF88" s="120"/>
      <c r="KG88" s="120"/>
      <c r="KH88" s="120"/>
      <c r="KI88" s="120"/>
      <c r="KJ88" s="120"/>
      <c r="KK88" s="120"/>
      <c r="KL88" s="120"/>
      <c r="KM88" s="120"/>
      <c r="KN88" s="120"/>
      <c r="KO88" s="120"/>
      <c r="KP88" s="120"/>
      <c r="KQ88" s="120"/>
      <c r="KR88" s="120"/>
      <c r="KS88" s="120"/>
      <c r="KT88" s="120"/>
      <c r="KU88" s="120"/>
      <c r="KV88" s="120"/>
      <c r="KW88" s="120"/>
      <c r="KX88" s="120"/>
      <c r="KY88" s="120"/>
      <c r="KZ88" s="120"/>
      <c r="LA88" s="120"/>
      <c r="LB88" s="120"/>
      <c r="LC88" s="120"/>
      <c r="LD88" s="120"/>
      <c r="LE88" s="120"/>
      <c r="LF88" s="120"/>
      <c r="LG88" s="120"/>
      <c r="LH88" s="120"/>
      <c r="LI88" s="120"/>
      <c r="LJ88" s="120"/>
      <c r="LK88" s="120"/>
      <c r="LL88" s="120"/>
      <c r="LM88" s="120"/>
      <c r="LN88" s="120"/>
      <c r="LO88" s="120"/>
      <c r="LP88" s="120"/>
      <c r="LQ88" s="120"/>
      <c r="LR88" s="120"/>
      <c r="LS88" s="120"/>
      <c r="LT88" s="120"/>
      <c r="LU88" s="120"/>
      <c r="LV88" s="120"/>
      <c r="LW88" s="120"/>
      <c r="LX88" s="120"/>
      <c r="LY88" s="120"/>
      <c r="LZ88" s="120"/>
      <c r="MA88" s="120"/>
      <c r="MB88" s="120"/>
      <c r="MC88" s="120"/>
      <c r="MD88" s="120"/>
      <c r="ME88" s="120"/>
      <c r="MF88" s="120"/>
      <c r="MG88" s="120"/>
      <c r="MH88" s="120"/>
      <c r="MI88" s="120"/>
      <c r="MJ88" s="120"/>
      <c r="MK88" s="120"/>
      <c r="ML88" s="120"/>
      <c r="MM88" s="120"/>
      <c r="MN88" s="120"/>
      <c r="MO88" s="120"/>
      <c r="MP88" s="120"/>
      <c r="MQ88" s="120"/>
      <c r="MR88" s="120"/>
      <c r="MS88" s="120"/>
      <c r="MT88" s="120"/>
      <c r="MU88" s="120"/>
      <c r="MV88" s="120"/>
      <c r="MW88" s="120"/>
      <c r="MX88" s="120"/>
      <c r="MY88" s="120"/>
      <c r="MZ88" s="120"/>
      <c r="NA88" s="120"/>
      <c r="NB88" s="120"/>
      <c r="NC88" s="120"/>
      <c r="ND88" s="120"/>
      <c r="NE88" s="120"/>
      <c r="NF88" s="120"/>
      <c r="NG88" s="120"/>
      <c r="NH88" s="120"/>
      <c r="NI88" s="120"/>
      <c r="NJ88" s="120"/>
      <c r="NK88" s="120"/>
      <c r="NL88" s="120"/>
      <c r="NM88" s="120"/>
      <c r="NN88" s="120"/>
      <c r="NO88" s="120"/>
      <c r="NP88" s="120"/>
      <c r="NQ88" s="120"/>
      <c r="NR88" s="120"/>
      <c r="NS88" s="120"/>
      <c r="NT88" s="120"/>
      <c r="NU88" s="120"/>
      <c r="NV88" s="120"/>
      <c r="NW88" s="120"/>
      <c r="NX88" s="120"/>
      <c r="NY88" s="120"/>
      <c r="NZ88" s="120"/>
      <c r="OA88" s="120"/>
      <c r="OB88" s="120"/>
      <c r="OC88" s="120"/>
      <c r="OD88" s="120"/>
      <c r="OE88" s="120"/>
      <c r="OF88" s="120"/>
      <c r="OG88" s="120"/>
      <c r="OH88" s="120"/>
      <c r="OI88" s="120"/>
      <c r="OJ88" s="120"/>
      <c r="OK88" s="120"/>
      <c r="OL88" s="120"/>
      <c r="OM88" s="120"/>
      <c r="ON88" s="120"/>
      <c r="OO88" s="120"/>
      <c r="OP88" s="120"/>
      <c r="OQ88" s="120"/>
      <c r="OR88" s="120"/>
      <c r="OS88" s="120"/>
      <c r="OT88" s="120"/>
      <c r="OU88" s="120"/>
      <c r="OV88" s="120"/>
      <c r="OW88" s="120"/>
      <c r="OX88" s="120"/>
      <c r="OY88" s="120"/>
      <c r="OZ88" s="120"/>
      <c r="PA88" s="120"/>
      <c r="PB88" s="120"/>
      <c r="PC88" s="120"/>
      <c r="PD88" s="120"/>
      <c r="PE88" s="120"/>
      <c r="PF88" s="120"/>
      <c r="PG88" s="120"/>
      <c r="PH88" s="120"/>
      <c r="PI88" s="120"/>
      <c r="PJ88" s="120"/>
      <c r="PK88" s="120"/>
      <c r="PL88" s="120"/>
      <c r="PM88" s="120"/>
      <c r="PN88" s="120"/>
      <c r="PO88" s="120"/>
      <c r="PP88" s="120"/>
      <c r="PQ88" s="120"/>
      <c r="PR88" s="120"/>
      <c r="PS88" s="120"/>
      <c r="PT88" s="120"/>
      <c r="PU88" s="120"/>
      <c r="PV88" s="120"/>
      <c r="PW88" s="120"/>
      <c r="PX88" s="120"/>
      <c r="PY88" s="120"/>
      <c r="PZ88" s="120"/>
      <c r="QA88" s="120"/>
      <c r="QB88" s="120"/>
      <c r="QC88" s="120"/>
      <c r="QD88" s="120"/>
      <c r="QE88" s="120"/>
      <c r="QF88" s="120"/>
      <c r="QG88" s="120"/>
      <c r="QH88" s="120"/>
      <c r="QI88" s="120"/>
      <c r="QJ88" s="120"/>
      <c r="QK88" s="120"/>
      <c r="QL88" s="120"/>
      <c r="QM88" s="120"/>
      <c r="QN88" s="120"/>
      <c r="QO88" s="120"/>
      <c r="QP88" s="120"/>
      <c r="QQ88" s="120"/>
      <c r="QR88" s="120"/>
      <c r="QS88" s="120"/>
      <c r="QT88" s="120"/>
      <c r="QU88" s="120"/>
      <c r="QV88" s="120"/>
      <c r="QW88" s="120"/>
      <c r="QX88" s="120"/>
      <c r="QY88" s="120"/>
      <c r="QZ88" s="120"/>
      <c r="RA88" s="120"/>
      <c r="RB88" s="120"/>
      <c r="RC88" s="120"/>
      <c r="RD88" s="120"/>
      <c r="RE88" s="120"/>
      <c r="RF88" s="120"/>
      <c r="RG88" s="120"/>
      <c r="RH88" s="120"/>
      <c r="RI88" s="120"/>
      <c r="RJ88" s="120"/>
      <c r="RK88" s="120"/>
      <c r="RL88" s="120"/>
      <c r="RM88" s="120"/>
      <c r="RN88" s="120"/>
      <c r="RO88" s="120"/>
      <c r="RP88" s="120"/>
      <c r="RQ88" s="120"/>
      <c r="RR88" s="120"/>
      <c r="RS88" s="120"/>
      <c r="RT88" s="120"/>
      <c r="RU88" s="120"/>
      <c r="RV88" s="120"/>
      <c r="RW88" s="120"/>
      <c r="RX88" s="120"/>
      <c r="RY88" s="120"/>
      <c r="RZ88" s="120"/>
      <c r="SA88" s="120"/>
      <c r="SB88" s="120"/>
      <c r="SC88" s="120"/>
      <c r="SD88" s="120"/>
      <c r="SE88" s="120"/>
      <c r="SF88" s="120"/>
      <c r="SG88" s="120"/>
      <c r="SH88" s="120"/>
      <c r="SI88" s="120"/>
      <c r="SJ88" s="120"/>
      <c r="SK88" s="120"/>
      <c r="SL88" s="120"/>
      <c r="SM88" s="120"/>
      <c r="SN88" s="120"/>
      <c r="SO88" s="120"/>
      <c r="SP88" s="120"/>
      <c r="SQ88" s="120"/>
      <c r="SR88" s="120"/>
      <c r="SS88" s="120"/>
      <c r="ST88" s="120"/>
      <c r="SU88" s="120"/>
      <c r="SV88" s="120"/>
      <c r="SW88" s="120"/>
      <c r="SX88" s="120"/>
      <c r="SY88" s="120"/>
      <c r="SZ88" s="120"/>
      <c r="TA88" s="120"/>
      <c r="TB88" s="120"/>
      <c r="TC88" s="120"/>
      <c r="TD88" s="120"/>
      <c r="TE88" s="120"/>
      <c r="TF88" s="120"/>
      <c r="TG88" s="120"/>
      <c r="TH88" s="120"/>
      <c r="TI88" s="120"/>
      <c r="TJ88" s="120"/>
      <c r="TK88" s="120"/>
      <c r="TL88" s="120"/>
      <c r="TM88" s="120"/>
      <c r="TN88" s="120"/>
      <c r="TO88" s="120"/>
      <c r="TP88" s="120"/>
      <c r="TQ88" s="120"/>
      <c r="TR88" s="120"/>
      <c r="TS88" s="120"/>
      <c r="TT88" s="120"/>
      <c r="TU88" s="120"/>
      <c r="TV88" s="120"/>
      <c r="TW88" s="120"/>
      <c r="TX88" s="120"/>
      <c r="TY88" s="120"/>
      <c r="TZ88" s="120"/>
      <c r="UA88" s="120"/>
      <c r="UB88" s="120"/>
      <c r="UC88" s="120"/>
      <c r="UD88" s="120"/>
      <c r="UE88" s="120"/>
      <c r="UF88" s="120"/>
      <c r="UG88" s="120"/>
      <c r="UH88" s="120"/>
      <c r="UI88" s="120"/>
      <c r="UJ88" s="120"/>
      <c r="UK88" s="120"/>
      <c r="UL88" s="120"/>
      <c r="UM88" s="120"/>
      <c r="UN88" s="120"/>
      <c r="UO88" s="120"/>
      <c r="UP88" s="120"/>
      <c r="UQ88" s="120"/>
      <c r="UR88" s="120"/>
      <c r="US88" s="120"/>
      <c r="UT88" s="120"/>
      <c r="UU88" s="120"/>
      <c r="UV88" s="120"/>
      <c r="UW88" s="120"/>
      <c r="UX88" s="120"/>
      <c r="UY88" s="120"/>
      <c r="UZ88" s="120"/>
      <c r="VA88" s="120"/>
      <c r="VB88" s="120"/>
      <c r="VC88" s="120"/>
      <c r="VD88" s="120"/>
      <c r="VE88" s="120"/>
      <c r="VF88" s="120"/>
      <c r="VG88" s="120"/>
      <c r="VH88" s="120"/>
      <c r="VI88" s="120"/>
      <c r="VJ88" s="120"/>
      <c r="VK88" s="120"/>
      <c r="VL88" s="120"/>
      <c r="VM88" s="120"/>
      <c r="VN88" s="120"/>
      <c r="VO88" s="120"/>
      <c r="VP88" s="120"/>
      <c r="VQ88" s="120"/>
      <c r="VR88" s="120"/>
      <c r="VS88" s="120"/>
      <c r="VT88" s="120"/>
      <c r="VU88" s="120"/>
      <c r="VV88" s="120"/>
      <c r="VW88" s="120"/>
      <c r="VX88" s="120"/>
      <c r="VY88" s="120"/>
      <c r="VZ88" s="120"/>
      <c r="WA88" s="120"/>
      <c r="WB88" s="120"/>
      <c r="WC88" s="120"/>
      <c r="WD88" s="120"/>
      <c r="WE88" s="120"/>
      <c r="WF88" s="120"/>
      <c r="WG88" s="120"/>
      <c r="WH88" s="120"/>
      <c r="WI88" s="120"/>
      <c r="WJ88" s="120"/>
      <c r="WK88" s="120"/>
      <c r="WL88" s="120"/>
      <c r="WM88" s="120"/>
      <c r="WN88" s="120"/>
      <c r="WO88" s="120"/>
      <c r="WP88" s="120"/>
      <c r="WQ88" s="120"/>
      <c r="WR88" s="120"/>
      <c r="WS88" s="120"/>
      <c r="WT88" s="120"/>
      <c r="WU88" s="120"/>
      <c r="WV88" s="120"/>
      <c r="WW88" s="120"/>
      <c r="WX88" s="120"/>
      <c r="WY88" s="120"/>
      <c r="WZ88" s="120"/>
      <c r="XA88" s="120"/>
      <c r="XB88" s="120"/>
      <c r="XC88" s="120"/>
      <c r="XD88" s="120"/>
      <c r="XE88" s="120"/>
      <c r="XF88" s="120"/>
      <c r="XG88" s="120"/>
      <c r="XH88" s="120"/>
      <c r="XI88" s="120"/>
      <c r="XJ88" s="120"/>
      <c r="XK88" s="120"/>
      <c r="XL88" s="120"/>
      <c r="XM88" s="120"/>
      <c r="XN88" s="120"/>
      <c r="XO88" s="120"/>
      <c r="XP88" s="120"/>
      <c r="XQ88" s="120"/>
      <c r="XR88" s="120"/>
      <c r="XS88" s="120"/>
      <c r="XT88" s="120"/>
      <c r="XU88" s="120"/>
      <c r="XV88" s="120"/>
      <c r="XW88" s="120"/>
      <c r="XX88" s="120"/>
      <c r="XY88" s="120"/>
      <c r="XZ88" s="120"/>
      <c r="YA88" s="120"/>
      <c r="YB88" s="120"/>
      <c r="YC88" s="120"/>
      <c r="YD88" s="120"/>
      <c r="YE88" s="120"/>
      <c r="YF88" s="120"/>
      <c r="YG88" s="120"/>
      <c r="YH88" s="120"/>
      <c r="YI88" s="120"/>
      <c r="YJ88" s="120"/>
      <c r="YK88" s="120"/>
      <c r="YL88" s="120"/>
      <c r="YM88" s="120"/>
      <c r="YN88" s="120"/>
      <c r="YO88" s="120"/>
      <c r="YP88" s="120"/>
      <c r="YQ88" s="120"/>
      <c r="YR88" s="120"/>
      <c r="YS88" s="120"/>
      <c r="YT88" s="120"/>
      <c r="YU88" s="120"/>
      <c r="YV88" s="120"/>
      <c r="YW88" s="120"/>
      <c r="YX88" s="120"/>
      <c r="YY88" s="120"/>
      <c r="YZ88" s="120"/>
      <c r="ZA88" s="120"/>
      <c r="ZB88" s="120"/>
      <c r="ZC88" s="120"/>
      <c r="ZD88" s="120"/>
      <c r="ZE88" s="120"/>
      <c r="ZF88" s="120"/>
      <c r="ZG88" s="120"/>
      <c r="ZH88" s="120"/>
      <c r="ZI88" s="120"/>
      <c r="ZJ88" s="120"/>
      <c r="ZK88" s="120"/>
      <c r="ZL88" s="120"/>
      <c r="ZM88" s="120"/>
      <c r="ZN88" s="120"/>
      <c r="ZO88" s="120"/>
      <c r="ZP88" s="120"/>
      <c r="ZQ88" s="120"/>
      <c r="ZR88" s="120"/>
      <c r="ZS88" s="120"/>
      <c r="ZT88" s="120"/>
      <c r="ZU88" s="120"/>
      <c r="ZV88" s="120"/>
      <c r="ZW88" s="120"/>
      <c r="ZX88" s="120"/>
      <c r="ZY88" s="120"/>
      <c r="ZZ88" s="120"/>
      <c r="AAA88" s="120"/>
      <c r="AAB88" s="120"/>
      <c r="AAC88" s="120"/>
      <c r="AAD88" s="120"/>
      <c r="AAE88" s="120"/>
      <c r="AAF88" s="120"/>
      <c r="AAG88" s="120"/>
      <c r="AAH88" s="120"/>
      <c r="AAI88" s="120"/>
      <c r="AAJ88" s="120"/>
      <c r="AAK88" s="120"/>
      <c r="AAL88" s="120"/>
      <c r="AAM88" s="120"/>
      <c r="AAN88" s="120"/>
      <c r="AAO88" s="120"/>
      <c r="AAP88" s="120"/>
      <c r="AAQ88" s="120"/>
      <c r="AAR88" s="120"/>
      <c r="AAS88" s="120"/>
      <c r="AAT88" s="120"/>
      <c r="AAU88" s="120"/>
      <c r="AAV88" s="120"/>
      <c r="AAW88" s="120"/>
      <c r="AAX88" s="120"/>
      <c r="AAY88" s="120"/>
      <c r="AAZ88" s="120"/>
      <c r="ABA88" s="120"/>
      <c r="ABB88" s="120"/>
      <c r="ABC88" s="120"/>
      <c r="ABD88" s="120"/>
      <c r="ABE88" s="120"/>
      <c r="ABF88" s="120"/>
      <c r="ABG88" s="120"/>
      <c r="ABH88" s="120"/>
      <c r="ABI88" s="120"/>
      <c r="ABJ88" s="120"/>
      <c r="ABK88" s="120"/>
      <c r="ABL88" s="120"/>
      <c r="ABM88" s="120"/>
      <c r="ABN88" s="120"/>
      <c r="ABO88" s="120"/>
      <c r="ABP88" s="120"/>
      <c r="ABQ88" s="120"/>
      <c r="ABR88" s="120"/>
      <c r="ABS88" s="120"/>
      <c r="ABT88" s="120"/>
      <c r="ABU88" s="120"/>
      <c r="ABV88" s="120"/>
      <c r="ABW88" s="120"/>
      <c r="ABX88" s="120"/>
      <c r="ABY88" s="120"/>
      <c r="ABZ88" s="120"/>
      <c r="ACA88" s="120"/>
      <c r="ACB88" s="120"/>
      <c r="ACC88" s="120"/>
      <c r="ACD88" s="120"/>
      <c r="ACE88" s="120"/>
      <c r="ACF88" s="120"/>
      <c r="ACG88" s="120"/>
      <c r="ACH88" s="120"/>
      <c r="ACI88" s="120"/>
      <c r="ACJ88" s="120"/>
      <c r="ACK88" s="120"/>
      <c r="ACL88" s="120"/>
      <c r="ACM88" s="120"/>
      <c r="ACN88" s="120"/>
      <c r="ACO88" s="120"/>
      <c r="ACP88" s="120"/>
      <c r="ACQ88" s="120"/>
      <c r="ACR88" s="120"/>
      <c r="ACS88" s="120"/>
      <c r="ACT88" s="120"/>
      <c r="ACU88" s="120"/>
      <c r="ACV88" s="120"/>
      <c r="ACW88" s="120"/>
      <c r="ACX88" s="120"/>
      <c r="ACY88" s="120"/>
      <c r="ACZ88" s="120"/>
      <c r="ADA88" s="120"/>
      <c r="ADB88" s="120"/>
      <c r="ADC88" s="120"/>
      <c r="ADD88" s="120"/>
      <c r="ADE88" s="120"/>
      <c r="ADF88" s="120"/>
      <c r="ADG88" s="120"/>
      <c r="ADH88" s="120"/>
      <c r="ADI88" s="120"/>
      <c r="ADJ88" s="120"/>
      <c r="ADK88" s="120"/>
      <c r="ADL88" s="120"/>
      <c r="ADM88" s="120"/>
      <c r="ADN88" s="120"/>
      <c r="ADO88" s="120"/>
      <c r="ADP88" s="120"/>
      <c r="ADQ88" s="120"/>
      <c r="ADR88" s="120"/>
      <c r="ADS88" s="120"/>
      <c r="ADT88" s="120"/>
      <c r="ADU88" s="120"/>
      <c r="ADV88" s="120"/>
      <c r="ADW88" s="120"/>
      <c r="ADX88" s="120"/>
      <c r="ADY88" s="120"/>
      <c r="ADZ88" s="120"/>
      <c r="AEA88" s="120"/>
      <c r="AEB88" s="120"/>
      <c r="AEC88" s="120"/>
      <c r="AED88" s="120"/>
      <c r="AEE88" s="120"/>
      <c r="AEF88" s="120"/>
      <c r="AEG88" s="120"/>
      <c r="AEH88" s="120"/>
      <c r="AEI88" s="120"/>
      <c r="AEJ88" s="120"/>
      <c r="AEK88" s="120"/>
      <c r="AEL88" s="120"/>
      <c r="AEM88" s="120"/>
      <c r="AEN88" s="120"/>
      <c r="AEO88" s="120"/>
      <c r="AEP88" s="120"/>
      <c r="AEQ88" s="120"/>
      <c r="AER88" s="120"/>
      <c r="AES88" s="120"/>
      <c r="AET88" s="120"/>
      <c r="AEU88" s="120"/>
      <c r="AEV88" s="120"/>
      <c r="AEW88" s="120"/>
      <c r="AEX88" s="120"/>
      <c r="AEY88" s="120"/>
      <c r="AEZ88" s="120"/>
      <c r="AFA88" s="120"/>
      <c r="AFB88" s="120"/>
      <c r="AFC88" s="120"/>
      <c r="AFD88" s="120"/>
      <c r="AFE88" s="120"/>
      <c r="AFF88" s="120"/>
      <c r="AFG88" s="120"/>
      <c r="AFH88" s="120"/>
      <c r="AFI88" s="120"/>
      <c r="AFJ88" s="120"/>
      <c r="AFK88" s="120"/>
      <c r="AFL88" s="120"/>
      <c r="AFM88" s="120"/>
      <c r="AFN88" s="120"/>
      <c r="AFO88" s="120"/>
      <c r="AFP88" s="120"/>
      <c r="AFQ88" s="120"/>
      <c r="AFR88" s="120"/>
      <c r="AFS88" s="120"/>
      <c r="AFT88" s="120"/>
      <c r="AFU88" s="120"/>
      <c r="AFV88" s="120"/>
      <c r="AFW88" s="120"/>
      <c r="AFX88" s="120"/>
      <c r="AFY88" s="120"/>
      <c r="AFZ88" s="120"/>
      <c r="AGA88" s="120"/>
      <c r="AGB88" s="120"/>
      <c r="AGC88" s="120"/>
      <c r="AGD88" s="120"/>
      <c r="AGE88" s="120"/>
      <c r="AGF88" s="120"/>
      <c r="AGG88" s="120"/>
      <c r="AGH88" s="120"/>
      <c r="AGI88" s="120"/>
      <c r="AGJ88" s="120"/>
      <c r="AGK88" s="120"/>
      <c r="AGL88" s="120"/>
      <c r="AGM88" s="120"/>
      <c r="AGN88" s="120"/>
      <c r="AGO88" s="120"/>
      <c r="AGP88" s="120"/>
      <c r="AGQ88" s="120"/>
      <c r="AGR88" s="120"/>
      <c r="AGS88" s="120"/>
      <c r="AGT88" s="120"/>
      <c r="AGU88" s="120"/>
      <c r="AGV88" s="120"/>
      <c r="AGW88" s="120"/>
      <c r="AGX88" s="120"/>
      <c r="AGY88" s="120"/>
      <c r="AGZ88" s="120"/>
      <c r="AHA88" s="120"/>
      <c r="AHB88" s="120"/>
      <c r="AHC88" s="120"/>
      <c r="AHD88" s="120"/>
      <c r="AHE88" s="120"/>
      <c r="AHF88" s="120"/>
      <c r="AHG88" s="120"/>
      <c r="AHH88" s="120"/>
      <c r="AHI88" s="120"/>
      <c r="AHJ88" s="120"/>
      <c r="AHK88" s="120"/>
      <c r="AHL88" s="120"/>
      <c r="AHM88" s="120"/>
      <c r="AHN88" s="120"/>
      <c r="AHO88" s="120"/>
      <c r="AHP88" s="120"/>
      <c r="AHQ88" s="120"/>
      <c r="AHR88" s="120"/>
      <c r="AHS88" s="120"/>
      <c r="AHT88" s="120"/>
      <c r="AHU88" s="120"/>
      <c r="AHV88" s="120"/>
      <c r="AHW88" s="120"/>
      <c r="AHX88" s="120"/>
      <c r="AHY88" s="120"/>
      <c r="AHZ88" s="120"/>
      <c r="AIA88" s="120"/>
      <c r="AIB88" s="120"/>
      <c r="AIC88" s="120"/>
      <c r="AID88" s="120"/>
      <c r="AIE88" s="120"/>
      <c r="AIF88" s="120"/>
      <c r="AIG88" s="120"/>
      <c r="AIH88" s="120"/>
      <c r="AII88" s="120"/>
      <c r="AIJ88" s="120"/>
      <c r="AIK88" s="120"/>
      <c r="AIL88" s="120"/>
      <c r="AIM88" s="120"/>
      <c r="AIN88" s="120"/>
      <c r="AIO88" s="120"/>
      <c r="AIP88" s="120"/>
      <c r="AIQ88" s="120"/>
      <c r="AIR88" s="120"/>
      <c r="AIS88" s="120"/>
      <c r="AIT88" s="120"/>
      <c r="AIU88" s="120"/>
      <c r="AIV88" s="120"/>
      <c r="AIW88" s="120"/>
      <c r="AIX88" s="120"/>
      <c r="AIY88" s="120"/>
      <c r="AIZ88" s="120"/>
      <c r="AJA88" s="120"/>
      <c r="AJB88" s="120"/>
      <c r="AJC88" s="120"/>
      <c r="AJD88" s="120"/>
      <c r="AJE88" s="120"/>
      <c r="AJF88" s="120"/>
      <c r="AJG88" s="120"/>
      <c r="AJH88" s="120"/>
      <c r="AJI88" s="120"/>
      <c r="AJJ88" s="120"/>
      <c r="AJK88" s="120"/>
      <c r="AJL88" s="120"/>
      <c r="AJM88" s="120"/>
      <c r="AJN88" s="120"/>
      <c r="AJO88" s="120"/>
      <c r="AJP88" s="120"/>
      <c r="AJQ88" s="120"/>
      <c r="AJR88" s="120"/>
      <c r="AJS88" s="120"/>
      <c r="AJT88" s="120"/>
      <c r="AJU88" s="120"/>
      <c r="AJV88" s="120"/>
      <c r="AJW88" s="120"/>
      <c r="AJX88" s="120"/>
      <c r="AJY88" s="120"/>
      <c r="AJZ88" s="120"/>
      <c r="AKA88" s="120"/>
      <c r="AKB88" s="120"/>
      <c r="AKC88" s="120"/>
      <c r="AKD88" s="120"/>
      <c r="AKE88" s="120"/>
      <c r="AKF88" s="120"/>
      <c r="AKG88" s="120"/>
      <c r="AKH88" s="120"/>
      <c r="AKI88" s="120"/>
      <c r="AKJ88" s="120"/>
      <c r="AKK88" s="120"/>
      <c r="AKL88" s="120"/>
      <c r="AKM88" s="120"/>
      <c r="AKN88" s="120"/>
      <c r="AKO88" s="120"/>
      <c r="AKP88" s="120"/>
      <c r="AKQ88" s="120"/>
      <c r="AKR88" s="120"/>
      <c r="AKS88" s="120"/>
      <c r="AKT88" s="120"/>
      <c r="AKU88" s="120"/>
      <c r="AKV88" s="120"/>
      <c r="AKW88" s="120"/>
      <c r="AKX88" s="120"/>
      <c r="AKY88" s="120"/>
      <c r="AKZ88" s="120"/>
      <c r="ALA88" s="120"/>
      <c r="ALB88" s="120"/>
      <c r="ALC88" s="120"/>
      <c r="ALD88" s="120"/>
      <c r="ALE88" s="120"/>
      <c r="ALF88" s="120"/>
      <c r="ALG88" s="120"/>
      <c r="ALH88" s="120"/>
      <c r="ALI88" s="120"/>
      <c r="ALJ88" s="120"/>
      <c r="ALK88" s="120"/>
      <c r="ALL88" s="120"/>
      <c r="ALM88" s="120"/>
      <c r="ALN88" s="120"/>
      <c r="ALO88" s="120"/>
      <c r="ALP88" s="120"/>
      <c r="ALQ88" s="120"/>
      <c r="ALR88" s="120"/>
      <c r="ALS88" s="120"/>
      <c r="ALT88" s="120"/>
      <c r="ALU88" s="120"/>
      <c r="ALV88" s="120"/>
      <c r="ALW88" s="120"/>
      <c r="ALX88" s="120"/>
      <c r="ALY88" s="120"/>
      <c r="ALZ88" s="120"/>
      <c r="AMA88" s="120"/>
      <c r="AMB88" s="120"/>
      <c r="AMC88" s="120"/>
      <c r="AMD88" s="120"/>
      <c r="AME88" s="120"/>
    </row>
    <row r="89" spans="1:1019">
      <c r="A89" s="576"/>
      <c r="B89" s="577" t="s">
        <v>810</v>
      </c>
      <c r="C89" s="576" t="s">
        <v>37</v>
      </c>
      <c r="D89" s="577" t="s">
        <v>812</v>
      </c>
      <c r="E89" s="576" t="s">
        <v>21</v>
      </c>
      <c r="F89" s="578">
        <v>3.75</v>
      </c>
      <c r="G89" s="15"/>
      <c r="H89" s="16"/>
      <c r="I89" s="569"/>
      <c r="J89" s="568">
        <f>F89</f>
        <v>3.75</v>
      </c>
      <c r="K89" s="16"/>
      <c r="L89" s="19"/>
      <c r="M89" s="120"/>
      <c r="N89" s="17"/>
      <c r="O89" s="17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  <c r="IL89" s="120"/>
      <c r="IM89" s="120"/>
      <c r="IN89" s="120"/>
      <c r="IO89" s="120"/>
      <c r="IP89" s="120"/>
      <c r="IQ89" s="120"/>
      <c r="IR89" s="120"/>
      <c r="IS89" s="120"/>
      <c r="IT89" s="120"/>
      <c r="IU89" s="120"/>
      <c r="IV89" s="120"/>
      <c r="IW89" s="120"/>
      <c r="IX89" s="120"/>
      <c r="IY89" s="120"/>
      <c r="IZ89" s="120"/>
      <c r="JA89" s="120"/>
      <c r="JB89" s="120"/>
      <c r="JC89" s="120"/>
      <c r="JD89" s="120"/>
      <c r="JE89" s="120"/>
      <c r="JF89" s="120"/>
      <c r="JG89" s="120"/>
      <c r="JH89" s="120"/>
      <c r="JI89" s="120"/>
      <c r="JJ89" s="120"/>
      <c r="JK89" s="120"/>
      <c r="JL89" s="120"/>
      <c r="JM89" s="120"/>
      <c r="JN89" s="120"/>
      <c r="JO89" s="120"/>
      <c r="JP89" s="120"/>
      <c r="JQ89" s="120"/>
      <c r="JR89" s="120"/>
      <c r="JS89" s="120"/>
      <c r="JT89" s="120"/>
      <c r="JU89" s="120"/>
      <c r="JV89" s="120"/>
      <c r="JW89" s="120"/>
      <c r="JX89" s="120"/>
      <c r="JY89" s="120"/>
      <c r="JZ89" s="120"/>
      <c r="KA89" s="120"/>
      <c r="KB89" s="120"/>
      <c r="KC89" s="120"/>
      <c r="KD89" s="120"/>
      <c r="KE89" s="120"/>
      <c r="KF89" s="120"/>
      <c r="KG89" s="120"/>
      <c r="KH89" s="120"/>
      <c r="KI89" s="120"/>
      <c r="KJ89" s="120"/>
      <c r="KK89" s="120"/>
      <c r="KL89" s="120"/>
      <c r="KM89" s="120"/>
      <c r="KN89" s="120"/>
      <c r="KO89" s="120"/>
      <c r="KP89" s="120"/>
      <c r="KQ89" s="120"/>
      <c r="KR89" s="120"/>
      <c r="KS89" s="120"/>
      <c r="KT89" s="120"/>
      <c r="KU89" s="120"/>
      <c r="KV89" s="120"/>
      <c r="KW89" s="120"/>
      <c r="KX89" s="120"/>
      <c r="KY89" s="120"/>
      <c r="KZ89" s="120"/>
      <c r="LA89" s="120"/>
      <c r="LB89" s="120"/>
      <c r="LC89" s="120"/>
      <c r="LD89" s="120"/>
      <c r="LE89" s="120"/>
      <c r="LF89" s="120"/>
      <c r="LG89" s="120"/>
      <c r="LH89" s="120"/>
      <c r="LI89" s="120"/>
      <c r="LJ89" s="120"/>
      <c r="LK89" s="120"/>
      <c r="LL89" s="120"/>
      <c r="LM89" s="120"/>
      <c r="LN89" s="120"/>
      <c r="LO89" s="120"/>
      <c r="LP89" s="120"/>
      <c r="LQ89" s="120"/>
      <c r="LR89" s="120"/>
      <c r="LS89" s="120"/>
      <c r="LT89" s="120"/>
      <c r="LU89" s="120"/>
      <c r="LV89" s="120"/>
      <c r="LW89" s="120"/>
      <c r="LX89" s="120"/>
      <c r="LY89" s="120"/>
      <c r="LZ89" s="120"/>
      <c r="MA89" s="120"/>
      <c r="MB89" s="120"/>
      <c r="MC89" s="120"/>
      <c r="MD89" s="120"/>
      <c r="ME89" s="120"/>
      <c r="MF89" s="120"/>
      <c r="MG89" s="120"/>
      <c r="MH89" s="120"/>
      <c r="MI89" s="120"/>
      <c r="MJ89" s="120"/>
      <c r="MK89" s="120"/>
      <c r="ML89" s="120"/>
      <c r="MM89" s="120"/>
      <c r="MN89" s="120"/>
      <c r="MO89" s="120"/>
      <c r="MP89" s="120"/>
      <c r="MQ89" s="120"/>
      <c r="MR89" s="120"/>
      <c r="MS89" s="120"/>
      <c r="MT89" s="120"/>
      <c r="MU89" s="120"/>
      <c r="MV89" s="120"/>
      <c r="MW89" s="120"/>
      <c r="MX89" s="120"/>
      <c r="MY89" s="120"/>
      <c r="MZ89" s="120"/>
      <c r="NA89" s="120"/>
      <c r="NB89" s="120"/>
      <c r="NC89" s="120"/>
      <c r="ND89" s="120"/>
      <c r="NE89" s="120"/>
      <c r="NF89" s="120"/>
      <c r="NG89" s="120"/>
      <c r="NH89" s="120"/>
      <c r="NI89" s="120"/>
      <c r="NJ89" s="120"/>
      <c r="NK89" s="120"/>
      <c r="NL89" s="120"/>
      <c r="NM89" s="120"/>
      <c r="NN89" s="120"/>
      <c r="NO89" s="120"/>
      <c r="NP89" s="120"/>
      <c r="NQ89" s="120"/>
      <c r="NR89" s="120"/>
      <c r="NS89" s="120"/>
      <c r="NT89" s="120"/>
      <c r="NU89" s="120"/>
      <c r="NV89" s="120"/>
      <c r="NW89" s="120"/>
      <c r="NX89" s="120"/>
      <c r="NY89" s="120"/>
      <c r="NZ89" s="120"/>
      <c r="OA89" s="120"/>
      <c r="OB89" s="120"/>
      <c r="OC89" s="120"/>
      <c r="OD89" s="120"/>
      <c r="OE89" s="120"/>
      <c r="OF89" s="120"/>
      <c r="OG89" s="120"/>
      <c r="OH89" s="120"/>
      <c r="OI89" s="120"/>
      <c r="OJ89" s="120"/>
      <c r="OK89" s="120"/>
      <c r="OL89" s="120"/>
      <c r="OM89" s="120"/>
      <c r="ON89" s="120"/>
      <c r="OO89" s="120"/>
      <c r="OP89" s="120"/>
      <c r="OQ89" s="120"/>
      <c r="OR89" s="120"/>
      <c r="OS89" s="120"/>
      <c r="OT89" s="120"/>
      <c r="OU89" s="120"/>
      <c r="OV89" s="120"/>
      <c r="OW89" s="120"/>
      <c r="OX89" s="120"/>
      <c r="OY89" s="120"/>
      <c r="OZ89" s="120"/>
      <c r="PA89" s="120"/>
      <c r="PB89" s="120"/>
      <c r="PC89" s="120"/>
      <c r="PD89" s="120"/>
      <c r="PE89" s="120"/>
      <c r="PF89" s="120"/>
      <c r="PG89" s="120"/>
      <c r="PH89" s="120"/>
      <c r="PI89" s="120"/>
      <c r="PJ89" s="120"/>
      <c r="PK89" s="120"/>
      <c r="PL89" s="120"/>
      <c r="PM89" s="120"/>
      <c r="PN89" s="120"/>
      <c r="PO89" s="120"/>
      <c r="PP89" s="120"/>
      <c r="PQ89" s="120"/>
      <c r="PR89" s="120"/>
      <c r="PS89" s="120"/>
      <c r="PT89" s="120"/>
      <c r="PU89" s="120"/>
      <c r="PV89" s="120"/>
      <c r="PW89" s="120"/>
      <c r="PX89" s="120"/>
      <c r="PY89" s="120"/>
      <c r="PZ89" s="120"/>
      <c r="QA89" s="120"/>
      <c r="QB89" s="120"/>
      <c r="QC89" s="120"/>
      <c r="QD89" s="120"/>
      <c r="QE89" s="120"/>
      <c r="QF89" s="120"/>
      <c r="QG89" s="120"/>
      <c r="QH89" s="120"/>
      <c r="QI89" s="120"/>
      <c r="QJ89" s="120"/>
      <c r="QK89" s="120"/>
      <c r="QL89" s="120"/>
      <c r="QM89" s="120"/>
      <c r="QN89" s="120"/>
      <c r="QO89" s="120"/>
      <c r="QP89" s="120"/>
      <c r="QQ89" s="120"/>
      <c r="QR89" s="120"/>
      <c r="QS89" s="120"/>
      <c r="QT89" s="120"/>
      <c r="QU89" s="120"/>
      <c r="QV89" s="120"/>
      <c r="QW89" s="120"/>
      <c r="QX89" s="120"/>
      <c r="QY89" s="120"/>
      <c r="QZ89" s="120"/>
      <c r="RA89" s="120"/>
      <c r="RB89" s="120"/>
      <c r="RC89" s="120"/>
      <c r="RD89" s="120"/>
      <c r="RE89" s="120"/>
      <c r="RF89" s="120"/>
      <c r="RG89" s="120"/>
      <c r="RH89" s="120"/>
      <c r="RI89" s="120"/>
      <c r="RJ89" s="120"/>
      <c r="RK89" s="120"/>
      <c r="RL89" s="120"/>
      <c r="RM89" s="120"/>
      <c r="RN89" s="120"/>
      <c r="RO89" s="120"/>
      <c r="RP89" s="120"/>
      <c r="RQ89" s="120"/>
      <c r="RR89" s="120"/>
      <c r="RS89" s="120"/>
      <c r="RT89" s="120"/>
      <c r="RU89" s="120"/>
      <c r="RV89" s="120"/>
      <c r="RW89" s="120"/>
      <c r="RX89" s="120"/>
      <c r="RY89" s="120"/>
      <c r="RZ89" s="120"/>
      <c r="SA89" s="120"/>
      <c r="SB89" s="120"/>
      <c r="SC89" s="120"/>
      <c r="SD89" s="120"/>
      <c r="SE89" s="120"/>
      <c r="SF89" s="120"/>
      <c r="SG89" s="120"/>
      <c r="SH89" s="120"/>
      <c r="SI89" s="120"/>
      <c r="SJ89" s="120"/>
      <c r="SK89" s="120"/>
      <c r="SL89" s="120"/>
      <c r="SM89" s="120"/>
      <c r="SN89" s="120"/>
      <c r="SO89" s="120"/>
      <c r="SP89" s="120"/>
      <c r="SQ89" s="120"/>
      <c r="SR89" s="120"/>
      <c r="SS89" s="120"/>
      <c r="ST89" s="120"/>
      <c r="SU89" s="120"/>
      <c r="SV89" s="120"/>
      <c r="SW89" s="120"/>
      <c r="SX89" s="120"/>
      <c r="SY89" s="120"/>
      <c r="SZ89" s="120"/>
      <c r="TA89" s="120"/>
      <c r="TB89" s="120"/>
      <c r="TC89" s="120"/>
      <c r="TD89" s="120"/>
      <c r="TE89" s="120"/>
      <c r="TF89" s="120"/>
      <c r="TG89" s="120"/>
      <c r="TH89" s="120"/>
      <c r="TI89" s="120"/>
      <c r="TJ89" s="120"/>
      <c r="TK89" s="120"/>
      <c r="TL89" s="120"/>
      <c r="TM89" s="120"/>
      <c r="TN89" s="120"/>
      <c r="TO89" s="120"/>
      <c r="TP89" s="120"/>
      <c r="TQ89" s="120"/>
      <c r="TR89" s="120"/>
      <c r="TS89" s="120"/>
      <c r="TT89" s="120"/>
      <c r="TU89" s="120"/>
      <c r="TV89" s="120"/>
      <c r="TW89" s="120"/>
      <c r="TX89" s="120"/>
      <c r="TY89" s="120"/>
      <c r="TZ89" s="120"/>
      <c r="UA89" s="120"/>
      <c r="UB89" s="120"/>
      <c r="UC89" s="120"/>
      <c r="UD89" s="120"/>
      <c r="UE89" s="120"/>
      <c r="UF89" s="120"/>
      <c r="UG89" s="120"/>
      <c r="UH89" s="120"/>
      <c r="UI89" s="120"/>
      <c r="UJ89" s="120"/>
      <c r="UK89" s="120"/>
      <c r="UL89" s="120"/>
      <c r="UM89" s="120"/>
      <c r="UN89" s="120"/>
      <c r="UO89" s="120"/>
      <c r="UP89" s="120"/>
      <c r="UQ89" s="120"/>
      <c r="UR89" s="120"/>
      <c r="US89" s="120"/>
      <c r="UT89" s="120"/>
      <c r="UU89" s="120"/>
      <c r="UV89" s="120"/>
      <c r="UW89" s="120"/>
      <c r="UX89" s="120"/>
      <c r="UY89" s="120"/>
      <c r="UZ89" s="120"/>
      <c r="VA89" s="120"/>
      <c r="VB89" s="120"/>
      <c r="VC89" s="120"/>
      <c r="VD89" s="120"/>
      <c r="VE89" s="120"/>
      <c r="VF89" s="120"/>
      <c r="VG89" s="120"/>
      <c r="VH89" s="120"/>
      <c r="VI89" s="120"/>
      <c r="VJ89" s="120"/>
      <c r="VK89" s="120"/>
      <c r="VL89" s="120"/>
      <c r="VM89" s="120"/>
      <c r="VN89" s="120"/>
      <c r="VO89" s="120"/>
      <c r="VP89" s="120"/>
      <c r="VQ89" s="120"/>
      <c r="VR89" s="120"/>
      <c r="VS89" s="120"/>
      <c r="VT89" s="120"/>
      <c r="VU89" s="120"/>
      <c r="VV89" s="120"/>
      <c r="VW89" s="120"/>
      <c r="VX89" s="120"/>
      <c r="VY89" s="120"/>
      <c r="VZ89" s="120"/>
      <c r="WA89" s="120"/>
      <c r="WB89" s="120"/>
      <c r="WC89" s="120"/>
      <c r="WD89" s="120"/>
      <c r="WE89" s="120"/>
      <c r="WF89" s="120"/>
      <c r="WG89" s="120"/>
      <c r="WH89" s="120"/>
      <c r="WI89" s="120"/>
      <c r="WJ89" s="120"/>
      <c r="WK89" s="120"/>
      <c r="WL89" s="120"/>
      <c r="WM89" s="120"/>
      <c r="WN89" s="120"/>
      <c r="WO89" s="120"/>
      <c r="WP89" s="120"/>
      <c r="WQ89" s="120"/>
      <c r="WR89" s="120"/>
      <c r="WS89" s="120"/>
      <c r="WT89" s="120"/>
      <c r="WU89" s="120"/>
      <c r="WV89" s="120"/>
      <c r="WW89" s="120"/>
      <c r="WX89" s="120"/>
      <c r="WY89" s="120"/>
      <c r="WZ89" s="120"/>
      <c r="XA89" s="120"/>
      <c r="XB89" s="120"/>
      <c r="XC89" s="120"/>
      <c r="XD89" s="120"/>
      <c r="XE89" s="120"/>
      <c r="XF89" s="120"/>
      <c r="XG89" s="120"/>
      <c r="XH89" s="120"/>
      <c r="XI89" s="120"/>
      <c r="XJ89" s="120"/>
      <c r="XK89" s="120"/>
      <c r="XL89" s="120"/>
      <c r="XM89" s="120"/>
      <c r="XN89" s="120"/>
      <c r="XO89" s="120"/>
      <c r="XP89" s="120"/>
      <c r="XQ89" s="120"/>
      <c r="XR89" s="120"/>
      <c r="XS89" s="120"/>
      <c r="XT89" s="120"/>
      <c r="XU89" s="120"/>
      <c r="XV89" s="120"/>
      <c r="XW89" s="120"/>
      <c r="XX89" s="120"/>
      <c r="XY89" s="120"/>
      <c r="XZ89" s="120"/>
      <c r="YA89" s="120"/>
      <c r="YB89" s="120"/>
      <c r="YC89" s="120"/>
      <c r="YD89" s="120"/>
      <c r="YE89" s="120"/>
      <c r="YF89" s="120"/>
      <c r="YG89" s="120"/>
      <c r="YH89" s="120"/>
      <c r="YI89" s="120"/>
      <c r="YJ89" s="120"/>
      <c r="YK89" s="120"/>
      <c r="YL89" s="120"/>
      <c r="YM89" s="120"/>
      <c r="YN89" s="120"/>
      <c r="YO89" s="120"/>
      <c r="YP89" s="120"/>
      <c r="YQ89" s="120"/>
      <c r="YR89" s="120"/>
      <c r="YS89" s="120"/>
      <c r="YT89" s="120"/>
      <c r="YU89" s="120"/>
      <c r="YV89" s="120"/>
      <c r="YW89" s="120"/>
      <c r="YX89" s="120"/>
      <c r="YY89" s="120"/>
      <c r="YZ89" s="120"/>
      <c r="ZA89" s="120"/>
      <c r="ZB89" s="120"/>
      <c r="ZC89" s="120"/>
      <c r="ZD89" s="120"/>
      <c r="ZE89" s="120"/>
      <c r="ZF89" s="120"/>
      <c r="ZG89" s="120"/>
      <c r="ZH89" s="120"/>
      <c r="ZI89" s="120"/>
      <c r="ZJ89" s="120"/>
      <c r="ZK89" s="120"/>
      <c r="ZL89" s="120"/>
      <c r="ZM89" s="120"/>
      <c r="ZN89" s="120"/>
      <c r="ZO89" s="120"/>
      <c r="ZP89" s="120"/>
      <c r="ZQ89" s="120"/>
      <c r="ZR89" s="120"/>
      <c r="ZS89" s="120"/>
      <c r="ZT89" s="120"/>
      <c r="ZU89" s="120"/>
      <c r="ZV89" s="120"/>
      <c r="ZW89" s="120"/>
      <c r="ZX89" s="120"/>
      <c r="ZY89" s="120"/>
      <c r="ZZ89" s="120"/>
      <c r="AAA89" s="120"/>
      <c r="AAB89" s="120"/>
      <c r="AAC89" s="120"/>
      <c r="AAD89" s="120"/>
      <c r="AAE89" s="120"/>
      <c r="AAF89" s="120"/>
      <c r="AAG89" s="120"/>
      <c r="AAH89" s="120"/>
      <c r="AAI89" s="120"/>
      <c r="AAJ89" s="120"/>
      <c r="AAK89" s="120"/>
      <c r="AAL89" s="120"/>
      <c r="AAM89" s="120"/>
      <c r="AAN89" s="120"/>
      <c r="AAO89" s="120"/>
      <c r="AAP89" s="120"/>
      <c r="AAQ89" s="120"/>
      <c r="AAR89" s="120"/>
      <c r="AAS89" s="120"/>
      <c r="AAT89" s="120"/>
      <c r="AAU89" s="120"/>
      <c r="AAV89" s="120"/>
      <c r="AAW89" s="120"/>
      <c r="AAX89" s="120"/>
      <c r="AAY89" s="120"/>
      <c r="AAZ89" s="120"/>
      <c r="ABA89" s="120"/>
      <c r="ABB89" s="120"/>
      <c r="ABC89" s="120"/>
      <c r="ABD89" s="120"/>
      <c r="ABE89" s="120"/>
      <c r="ABF89" s="120"/>
      <c r="ABG89" s="120"/>
      <c r="ABH89" s="120"/>
      <c r="ABI89" s="120"/>
      <c r="ABJ89" s="120"/>
      <c r="ABK89" s="120"/>
      <c r="ABL89" s="120"/>
      <c r="ABM89" s="120"/>
      <c r="ABN89" s="120"/>
      <c r="ABO89" s="120"/>
      <c r="ABP89" s="120"/>
      <c r="ABQ89" s="120"/>
      <c r="ABR89" s="120"/>
      <c r="ABS89" s="120"/>
      <c r="ABT89" s="120"/>
      <c r="ABU89" s="120"/>
      <c r="ABV89" s="120"/>
      <c r="ABW89" s="120"/>
      <c r="ABX89" s="120"/>
      <c r="ABY89" s="120"/>
      <c r="ABZ89" s="120"/>
      <c r="ACA89" s="120"/>
      <c r="ACB89" s="120"/>
      <c r="ACC89" s="120"/>
      <c r="ACD89" s="120"/>
      <c r="ACE89" s="120"/>
      <c r="ACF89" s="120"/>
      <c r="ACG89" s="120"/>
      <c r="ACH89" s="120"/>
      <c r="ACI89" s="120"/>
      <c r="ACJ89" s="120"/>
      <c r="ACK89" s="120"/>
      <c r="ACL89" s="120"/>
      <c r="ACM89" s="120"/>
      <c r="ACN89" s="120"/>
      <c r="ACO89" s="120"/>
      <c r="ACP89" s="120"/>
      <c r="ACQ89" s="120"/>
      <c r="ACR89" s="120"/>
      <c r="ACS89" s="120"/>
      <c r="ACT89" s="120"/>
      <c r="ACU89" s="120"/>
      <c r="ACV89" s="120"/>
      <c r="ACW89" s="120"/>
      <c r="ACX89" s="120"/>
      <c r="ACY89" s="120"/>
      <c r="ACZ89" s="120"/>
      <c r="ADA89" s="120"/>
      <c r="ADB89" s="120"/>
      <c r="ADC89" s="120"/>
      <c r="ADD89" s="120"/>
      <c r="ADE89" s="120"/>
      <c r="ADF89" s="120"/>
      <c r="ADG89" s="120"/>
      <c r="ADH89" s="120"/>
      <c r="ADI89" s="120"/>
      <c r="ADJ89" s="120"/>
      <c r="ADK89" s="120"/>
      <c r="ADL89" s="120"/>
      <c r="ADM89" s="120"/>
      <c r="ADN89" s="120"/>
      <c r="ADO89" s="120"/>
      <c r="ADP89" s="120"/>
      <c r="ADQ89" s="120"/>
      <c r="ADR89" s="120"/>
      <c r="ADS89" s="120"/>
      <c r="ADT89" s="120"/>
      <c r="ADU89" s="120"/>
      <c r="ADV89" s="120"/>
      <c r="ADW89" s="120"/>
      <c r="ADX89" s="120"/>
      <c r="ADY89" s="120"/>
      <c r="ADZ89" s="120"/>
      <c r="AEA89" s="120"/>
      <c r="AEB89" s="120"/>
      <c r="AEC89" s="120"/>
      <c r="AED89" s="120"/>
      <c r="AEE89" s="120"/>
      <c r="AEF89" s="120"/>
      <c r="AEG89" s="120"/>
      <c r="AEH89" s="120"/>
      <c r="AEI89" s="120"/>
      <c r="AEJ89" s="120"/>
      <c r="AEK89" s="120"/>
      <c r="AEL89" s="120"/>
      <c r="AEM89" s="120"/>
      <c r="AEN89" s="120"/>
      <c r="AEO89" s="120"/>
      <c r="AEP89" s="120"/>
      <c r="AEQ89" s="120"/>
      <c r="AER89" s="120"/>
      <c r="AES89" s="120"/>
      <c r="AET89" s="120"/>
      <c r="AEU89" s="120"/>
      <c r="AEV89" s="120"/>
      <c r="AEW89" s="120"/>
      <c r="AEX89" s="120"/>
      <c r="AEY89" s="120"/>
      <c r="AEZ89" s="120"/>
      <c r="AFA89" s="120"/>
      <c r="AFB89" s="120"/>
      <c r="AFC89" s="120"/>
      <c r="AFD89" s="120"/>
      <c r="AFE89" s="120"/>
      <c r="AFF89" s="120"/>
      <c r="AFG89" s="120"/>
      <c r="AFH89" s="120"/>
      <c r="AFI89" s="120"/>
      <c r="AFJ89" s="120"/>
      <c r="AFK89" s="120"/>
      <c r="AFL89" s="120"/>
      <c r="AFM89" s="120"/>
      <c r="AFN89" s="120"/>
      <c r="AFO89" s="120"/>
      <c r="AFP89" s="120"/>
      <c r="AFQ89" s="120"/>
      <c r="AFR89" s="120"/>
      <c r="AFS89" s="120"/>
      <c r="AFT89" s="120"/>
      <c r="AFU89" s="120"/>
      <c r="AFV89" s="120"/>
      <c r="AFW89" s="120"/>
      <c r="AFX89" s="120"/>
      <c r="AFY89" s="120"/>
      <c r="AFZ89" s="120"/>
      <c r="AGA89" s="120"/>
      <c r="AGB89" s="120"/>
      <c r="AGC89" s="120"/>
      <c r="AGD89" s="120"/>
      <c r="AGE89" s="120"/>
      <c r="AGF89" s="120"/>
      <c r="AGG89" s="120"/>
      <c r="AGH89" s="120"/>
      <c r="AGI89" s="120"/>
      <c r="AGJ89" s="120"/>
      <c r="AGK89" s="120"/>
      <c r="AGL89" s="120"/>
      <c r="AGM89" s="120"/>
      <c r="AGN89" s="120"/>
      <c r="AGO89" s="120"/>
      <c r="AGP89" s="120"/>
      <c r="AGQ89" s="120"/>
      <c r="AGR89" s="120"/>
      <c r="AGS89" s="120"/>
      <c r="AGT89" s="120"/>
      <c r="AGU89" s="120"/>
      <c r="AGV89" s="120"/>
      <c r="AGW89" s="120"/>
      <c r="AGX89" s="120"/>
      <c r="AGY89" s="120"/>
      <c r="AGZ89" s="120"/>
      <c r="AHA89" s="120"/>
      <c r="AHB89" s="120"/>
      <c r="AHC89" s="120"/>
      <c r="AHD89" s="120"/>
      <c r="AHE89" s="120"/>
      <c r="AHF89" s="120"/>
      <c r="AHG89" s="120"/>
      <c r="AHH89" s="120"/>
      <c r="AHI89" s="120"/>
      <c r="AHJ89" s="120"/>
      <c r="AHK89" s="120"/>
      <c r="AHL89" s="120"/>
      <c r="AHM89" s="120"/>
      <c r="AHN89" s="120"/>
      <c r="AHO89" s="120"/>
      <c r="AHP89" s="120"/>
      <c r="AHQ89" s="120"/>
      <c r="AHR89" s="120"/>
      <c r="AHS89" s="120"/>
      <c r="AHT89" s="120"/>
      <c r="AHU89" s="120"/>
      <c r="AHV89" s="120"/>
      <c r="AHW89" s="120"/>
      <c r="AHX89" s="120"/>
      <c r="AHY89" s="120"/>
      <c r="AHZ89" s="120"/>
      <c r="AIA89" s="120"/>
      <c r="AIB89" s="120"/>
      <c r="AIC89" s="120"/>
      <c r="AID89" s="120"/>
      <c r="AIE89" s="120"/>
      <c r="AIF89" s="120"/>
      <c r="AIG89" s="120"/>
      <c r="AIH89" s="120"/>
      <c r="AII89" s="120"/>
      <c r="AIJ89" s="120"/>
      <c r="AIK89" s="120"/>
      <c r="AIL89" s="120"/>
      <c r="AIM89" s="120"/>
      <c r="AIN89" s="120"/>
      <c r="AIO89" s="120"/>
      <c r="AIP89" s="120"/>
      <c r="AIQ89" s="120"/>
      <c r="AIR89" s="120"/>
      <c r="AIS89" s="120"/>
      <c r="AIT89" s="120"/>
      <c r="AIU89" s="120"/>
      <c r="AIV89" s="120"/>
      <c r="AIW89" s="120"/>
      <c r="AIX89" s="120"/>
      <c r="AIY89" s="120"/>
      <c r="AIZ89" s="120"/>
      <c r="AJA89" s="120"/>
      <c r="AJB89" s="120"/>
      <c r="AJC89" s="120"/>
      <c r="AJD89" s="120"/>
      <c r="AJE89" s="120"/>
      <c r="AJF89" s="120"/>
      <c r="AJG89" s="120"/>
      <c r="AJH89" s="120"/>
      <c r="AJI89" s="120"/>
      <c r="AJJ89" s="120"/>
      <c r="AJK89" s="120"/>
      <c r="AJL89" s="120"/>
      <c r="AJM89" s="120"/>
      <c r="AJN89" s="120"/>
      <c r="AJO89" s="120"/>
      <c r="AJP89" s="120"/>
      <c r="AJQ89" s="120"/>
      <c r="AJR89" s="120"/>
      <c r="AJS89" s="120"/>
      <c r="AJT89" s="120"/>
      <c r="AJU89" s="120"/>
      <c r="AJV89" s="120"/>
      <c r="AJW89" s="120"/>
      <c r="AJX89" s="120"/>
      <c r="AJY89" s="120"/>
      <c r="AJZ89" s="120"/>
      <c r="AKA89" s="120"/>
      <c r="AKB89" s="120"/>
      <c r="AKC89" s="120"/>
      <c r="AKD89" s="120"/>
      <c r="AKE89" s="120"/>
      <c r="AKF89" s="120"/>
      <c r="AKG89" s="120"/>
      <c r="AKH89" s="120"/>
      <c r="AKI89" s="120"/>
      <c r="AKJ89" s="120"/>
      <c r="AKK89" s="120"/>
      <c r="AKL89" s="120"/>
      <c r="AKM89" s="120"/>
      <c r="AKN89" s="120"/>
      <c r="AKO89" s="120"/>
      <c r="AKP89" s="120"/>
      <c r="AKQ89" s="120"/>
      <c r="AKR89" s="120"/>
      <c r="AKS89" s="120"/>
      <c r="AKT89" s="120"/>
      <c r="AKU89" s="120"/>
      <c r="AKV89" s="120"/>
      <c r="AKW89" s="120"/>
      <c r="AKX89" s="120"/>
      <c r="AKY89" s="120"/>
      <c r="AKZ89" s="120"/>
      <c r="ALA89" s="120"/>
      <c r="ALB89" s="120"/>
      <c r="ALC89" s="120"/>
      <c r="ALD89" s="120"/>
      <c r="ALE89" s="120"/>
      <c r="ALF89" s="120"/>
      <c r="ALG89" s="120"/>
      <c r="ALH89" s="120"/>
      <c r="ALI89" s="120"/>
      <c r="ALJ89" s="120"/>
      <c r="ALK89" s="120"/>
      <c r="ALL89" s="120"/>
      <c r="ALM89" s="120"/>
      <c r="ALN89" s="120"/>
      <c r="ALO89" s="120"/>
      <c r="ALP89" s="120"/>
      <c r="ALQ89" s="120"/>
      <c r="ALR89" s="120"/>
      <c r="ALS89" s="120"/>
      <c r="ALT89" s="120"/>
      <c r="ALU89" s="120"/>
      <c r="ALV89" s="120"/>
      <c r="ALW89" s="120"/>
      <c r="ALX89" s="120"/>
      <c r="ALY89" s="120"/>
      <c r="ALZ89" s="120"/>
      <c r="AMA89" s="120"/>
      <c r="AMB89" s="120"/>
      <c r="AMC89" s="120"/>
      <c r="AMD89" s="120"/>
      <c r="AME89" s="120"/>
    </row>
    <row r="90" spans="1:1019">
      <c r="A90" s="24" t="s">
        <v>97</v>
      </c>
      <c r="B90" s="25" t="s">
        <v>74</v>
      </c>
      <c r="C90" s="24" t="s">
        <v>37</v>
      </c>
      <c r="D90" s="25" t="s">
        <v>14</v>
      </c>
      <c r="E90" s="24" t="s">
        <v>21</v>
      </c>
      <c r="F90" s="26">
        <v>77.599999999999994</v>
      </c>
      <c r="G90" s="15"/>
      <c r="H90" s="16"/>
      <c r="I90" s="27">
        <f t="shared" si="9"/>
        <v>77.599999999999994</v>
      </c>
      <c r="J90" s="16"/>
      <c r="K90" s="16"/>
      <c r="L90" s="19" t="s">
        <v>16</v>
      </c>
      <c r="N90" s="688">
        <f t="shared" ref="N90" si="13">F90</f>
        <v>77.599999999999994</v>
      </c>
      <c r="O90" s="17"/>
    </row>
    <row r="91" spans="1:1019" s="3" customFormat="1" ht="21.75" customHeight="1">
      <c r="A91" s="5"/>
      <c r="B91" s="722" t="s">
        <v>98</v>
      </c>
      <c r="C91" s="722"/>
      <c r="D91" s="37"/>
      <c r="E91" s="38"/>
      <c r="F91" s="39">
        <f t="shared" ref="F91:K91" si="14">SUM(F4:F90)</f>
        <v>1369.5999999999997</v>
      </c>
      <c r="G91" s="40">
        <f t="shared" si="14"/>
        <v>138.19999999999999</v>
      </c>
      <c r="H91" s="41">
        <f t="shared" si="14"/>
        <v>0</v>
      </c>
      <c r="I91" s="27">
        <f t="shared" si="14"/>
        <v>821.4</v>
      </c>
      <c r="J91" s="42">
        <f t="shared" si="14"/>
        <v>257.3</v>
      </c>
      <c r="K91" s="43">
        <f t="shared" si="14"/>
        <v>82.3</v>
      </c>
      <c r="L91" s="44">
        <f>SUM(H91:K91)</f>
        <v>1161</v>
      </c>
      <c r="N91" s="688">
        <f>SUM(N4:N90)</f>
        <v>630.6</v>
      </c>
      <c r="O91" s="688">
        <f>SUM(O4:O90)</f>
        <v>190.79999999999998</v>
      </c>
      <c r="P91" s="720">
        <f>N91+O91</f>
        <v>821.4</v>
      </c>
    </row>
    <row r="92" spans="1:1019">
      <c r="B92" s="1" t="s">
        <v>99</v>
      </c>
      <c r="D92" s="46"/>
      <c r="F92" s="47">
        <f>G91+H91+I91+J91+K91</f>
        <v>1299.1999999999998</v>
      </c>
    </row>
    <row r="93" spans="1:1019">
      <c r="B93" s="48" t="s">
        <v>100</v>
      </c>
      <c r="D93" s="1"/>
      <c r="F93" s="49">
        <f>H91+I91+J91+K91</f>
        <v>1161</v>
      </c>
    </row>
    <row r="94" spans="1:1019">
      <c r="B94" s="1" t="s">
        <v>101</v>
      </c>
      <c r="D94" s="1"/>
      <c r="F94" s="49">
        <f>F91-G91</f>
        <v>1231.3999999999996</v>
      </c>
    </row>
    <row r="95" spans="1:1019">
      <c r="B95" s="1"/>
      <c r="D95" s="1"/>
      <c r="F95" s="47"/>
    </row>
    <row r="96" spans="1:1019">
      <c r="B96" s="3" t="s">
        <v>102</v>
      </c>
      <c r="C96" s="50"/>
    </row>
    <row r="97" spans="2:11">
      <c r="B97" s="51" t="s">
        <v>103</v>
      </c>
      <c r="C97" s="52" t="s">
        <v>37</v>
      </c>
    </row>
    <row r="98" spans="2:11">
      <c r="B98" s="51" t="s">
        <v>104</v>
      </c>
      <c r="C98" s="52" t="s">
        <v>18</v>
      </c>
    </row>
    <row r="99" spans="2:11">
      <c r="B99" s="51" t="s">
        <v>105</v>
      </c>
      <c r="C99" s="52" t="s">
        <v>79</v>
      </c>
    </row>
    <row r="100" spans="2:11">
      <c r="B100" s="51" t="s">
        <v>106</v>
      </c>
      <c r="C100" s="52" t="s">
        <v>107</v>
      </c>
    </row>
    <row r="101" spans="2:11">
      <c r="B101" s="51" t="s">
        <v>108</v>
      </c>
      <c r="C101" s="52" t="s">
        <v>49</v>
      </c>
    </row>
    <row r="103" spans="2:11" ht="30" customHeight="1">
      <c r="B103" s="53" t="s">
        <v>109</v>
      </c>
      <c r="C103" s="723" t="s">
        <v>815</v>
      </c>
      <c r="D103" s="723"/>
      <c r="E103" s="723"/>
      <c r="F103" s="723"/>
      <c r="G103" s="723"/>
      <c r="H103" s="723"/>
      <c r="I103" s="723"/>
      <c r="J103" s="723"/>
      <c r="K103" s="54">
        <f>H91</f>
        <v>0</v>
      </c>
    </row>
    <row r="104" spans="2:11" ht="47.25" customHeight="1">
      <c r="B104" s="55" t="s">
        <v>111</v>
      </c>
      <c r="C104" s="724" t="s">
        <v>816</v>
      </c>
      <c r="D104" s="724"/>
      <c r="E104" s="724"/>
      <c r="F104" s="724"/>
      <c r="G104" s="724"/>
      <c r="H104" s="724"/>
      <c r="I104" s="724"/>
      <c r="J104" s="724"/>
      <c r="K104" s="56">
        <f>I91</f>
        <v>821.4</v>
      </c>
    </row>
    <row r="105" spans="2:11" ht="50.25" customHeight="1">
      <c r="B105" s="57" t="s">
        <v>113</v>
      </c>
      <c r="C105" s="725" t="s">
        <v>817</v>
      </c>
      <c r="D105" s="725"/>
      <c r="E105" s="725"/>
      <c r="F105" s="725"/>
      <c r="G105" s="725"/>
      <c r="H105" s="725"/>
      <c r="I105" s="725"/>
      <c r="J105" s="725"/>
      <c r="K105" s="58">
        <f>J91</f>
        <v>257.3</v>
      </c>
    </row>
    <row r="106" spans="2:11" ht="30" customHeight="1">
      <c r="B106" s="59" t="s">
        <v>115</v>
      </c>
      <c r="C106" s="726" t="s">
        <v>818</v>
      </c>
      <c r="D106" s="726"/>
      <c r="E106" s="726"/>
      <c r="F106" s="726"/>
      <c r="G106" s="726"/>
      <c r="H106" s="726"/>
      <c r="I106" s="726"/>
      <c r="J106" s="726"/>
      <c r="K106" s="60">
        <f>K91</f>
        <v>82.3</v>
      </c>
    </row>
    <row r="107" spans="2:11">
      <c r="B107" s="61"/>
      <c r="C107" s="721" t="s">
        <v>117</v>
      </c>
      <c r="D107" s="721"/>
      <c r="E107" s="721"/>
      <c r="F107" s="721"/>
      <c r="G107" s="721"/>
      <c r="H107" s="721"/>
      <c r="I107" s="721"/>
      <c r="J107" s="721"/>
      <c r="K107" s="44">
        <f>SUM(K103:K106)</f>
        <v>1161</v>
      </c>
    </row>
    <row r="108" spans="2:11">
      <c r="B108" s="62"/>
      <c r="K108" s="3"/>
    </row>
    <row r="109" spans="2:11">
      <c r="B109" s="63" t="s">
        <v>118</v>
      </c>
      <c r="K109" s="64">
        <f>G91</f>
        <v>138.19999999999999</v>
      </c>
    </row>
  </sheetData>
  <mergeCells count="6">
    <mergeCell ref="C107:J107"/>
    <mergeCell ref="B91:C91"/>
    <mergeCell ref="C103:J103"/>
    <mergeCell ref="C104:J104"/>
    <mergeCell ref="C105:J105"/>
    <mergeCell ref="C106:J106"/>
  </mergeCells>
  <pageMargins left="0.7" right="0.7" top="0.75" bottom="0.75" header="0.51180555555555496" footer="0.51180555555555496"/>
  <pageSetup paperSize="9" scale="84" firstPageNumber="0" orientation="landscape" horizontalDpi="300" verticalDpi="300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AMK62"/>
  <sheetViews>
    <sheetView topLeftCell="A19" zoomScaleNormal="100" workbookViewId="0">
      <selection activeCell="O46" sqref="O46:Q46"/>
    </sheetView>
  </sheetViews>
  <sheetFormatPr defaultColWidth="9.140625" defaultRowHeight="15"/>
  <cols>
    <col min="1" max="1" width="6.42578125" style="260" customWidth="1"/>
    <col min="2" max="2" width="8" style="261" customWidth="1"/>
    <col min="3" max="3" width="21.85546875" style="261" customWidth="1"/>
    <col min="4" max="4" width="10.140625" style="260" customWidth="1"/>
    <col min="5" max="5" width="20.5703125" style="260" customWidth="1"/>
    <col min="6" max="6" width="10.140625" style="260" customWidth="1"/>
    <col min="7" max="7" width="9.42578125" style="260" customWidth="1"/>
    <col min="8" max="8" width="9.5703125" style="260" customWidth="1"/>
    <col min="9" max="9" width="10.5703125" style="260" customWidth="1"/>
    <col min="10" max="10" width="11" style="260" customWidth="1"/>
    <col min="11" max="11" width="12.140625" style="260" customWidth="1"/>
    <col min="12" max="12" width="8.42578125" style="260" customWidth="1"/>
    <col min="13" max="258" width="9.140625" style="261"/>
    <col min="259" max="259" width="6.42578125" style="261" customWidth="1"/>
    <col min="260" max="260" width="8" style="261" customWidth="1"/>
    <col min="261" max="261" width="27" style="261" customWidth="1"/>
    <col min="262" max="263" width="10.5703125" style="261" customWidth="1"/>
    <col min="264" max="264" width="10.140625" style="261" customWidth="1"/>
    <col min="265" max="265" width="11.140625" style="261" customWidth="1"/>
    <col min="266" max="266" width="11.5703125" style="261" customWidth="1"/>
    <col min="267" max="267" width="11" style="261" customWidth="1"/>
    <col min="268" max="268" width="14" style="261" customWidth="1"/>
    <col min="269" max="514" width="9.140625" style="261"/>
    <col min="515" max="515" width="6.42578125" style="261" customWidth="1"/>
    <col min="516" max="516" width="8" style="261" customWidth="1"/>
    <col min="517" max="517" width="27" style="261" customWidth="1"/>
    <col min="518" max="519" width="10.5703125" style="261" customWidth="1"/>
    <col min="520" max="520" width="10.140625" style="261" customWidth="1"/>
    <col min="521" max="521" width="11.140625" style="261" customWidth="1"/>
    <col min="522" max="522" width="11.5703125" style="261" customWidth="1"/>
    <col min="523" max="523" width="11" style="261" customWidth="1"/>
    <col min="524" max="524" width="14" style="261" customWidth="1"/>
    <col min="525" max="770" width="9.140625" style="261"/>
    <col min="771" max="771" width="6.42578125" style="261" customWidth="1"/>
    <col min="772" max="772" width="8" style="261" customWidth="1"/>
    <col min="773" max="773" width="27" style="261" customWidth="1"/>
    <col min="774" max="775" width="10.5703125" style="261" customWidth="1"/>
    <col min="776" max="776" width="10.140625" style="261" customWidth="1"/>
    <col min="777" max="777" width="11.140625" style="261" customWidth="1"/>
    <col min="778" max="778" width="11.5703125" style="261" customWidth="1"/>
    <col min="779" max="779" width="11" style="261" customWidth="1"/>
    <col min="780" max="780" width="14" style="261" customWidth="1"/>
    <col min="781" max="1025" width="9.140625" style="261"/>
  </cols>
  <sheetData>
    <row r="1" spans="1:16">
      <c r="C1" s="262" t="s">
        <v>411</v>
      </c>
    </row>
    <row r="2" spans="1:16" ht="30">
      <c r="A2" s="263" t="s">
        <v>342</v>
      </c>
      <c r="B2" s="264" t="s">
        <v>343</v>
      </c>
      <c r="C2" s="264" t="s">
        <v>344</v>
      </c>
      <c r="D2" s="134" t="s">
        <v>345</v>
      </c>
      <c r="E2" s="134" t="s">
        <v>4</v>
      </c>
      <c r="F2" s="134" t="s">
        <v>5</v>
      </c>
      <c r="G2" s="15" t="s">
        <v>412</v>
      </c>
      <c r="H2" s="265" t="s">
        <v>8</v>
      </c>
      <c r="I2" s="224" t="s">
        <v>9</v>
      </c>
      <c r="J2" s="266" t="s">
        <v>10</v>
      </c>
      <c r="K2" s="234" t="s">
        <v>11</v>
      </c>
      <c r="L2" s="267" t="s">
        <v>47</v>
      </c>
      <c r="O2" s="690" t="s">
        <v>826</v>
      </c>
      <c r="P2" s="690" t="s">
        <v>825</v>
      </c>
    </row>
    <row r="3" spans="1:16">
      <c r="A3" s="268">
        <v>1</v>
      </c>
      <c r="B3" s="148"/>
      <c r="C3" s="269" t="s">
        <v>378</v>
      </c>
      <c r="D3" s="224" t="s">
        <v>18</v>
      </c>
      <c r="E3" s="224" t="s">
        <v>14</v>
      </c>
      <c r="F3" s="147" t="s">
        <v>21</v>
      </c>
      <c r="G3" s="149">
        <v>157.26</v>
      </c>
      <c r="H3" s="134"/>
      <c r="I3" s="149">
        <f>G3</f>
        <v>157.26</v>
      </c>
      <c r="J3" s="134"/>
      <c r="K3" s="134"/>
      <c r="L3" s="134"/>
      <c r="M3" s="146" t="s">
        <v>16</v>
      </c>
      <c r="O3" s="692">
        <f>G3</f>
        <v>157.26</v>
      </c>
      <c r="P3" s="347"/>
    </row>
    <row r="4" spans="1:16" ht="30">
      <c r="A4" s="268">
        <v>2</v>
      </c>
      <c r="B4" s="148" t="s">
        <v>413</v>
      </c>
      <c r="C4" s="269" t="s">
        <v>414</v>
      </c>
      <c r="D4" s="224" t="s">
        <v>319</v>
      </c>
      <c r="E4" s="224" t="s">
        <v>14</v>
      </c>
      <c r="F4" s="147" t="s">
        <v>21</v>
      </c>
      <c r="G4" s="149">
        <v>38.82</v>
      </c>
      <c r="H4" s="134"/>
      <c r="I4" s="149">
        <f>G4</f>
        <v>38.82</v>
      </c>
      <c r="J4" s="134"/>
      <c r="K4" s="134"/>
      <c r="L4" s="134"/>
      <c r="M4" s="146" t="s">
        <v>16</v>
      </c>
      <c r="O4" s="692">
        <f>G4</f>
        <v>38.82</v>
      </c>
      <c r="P4" s="347"/>
    </row>
    <row r="5" spans="1:16">
      <c r="A5" s="268">
        <v>3</v>
      </c>
      <c r="B5" s="148" t="s">
        <v>415</v>
      </c>
      <c r="C5" s="269" t="s">
        <v>68</v>
      </c>
      <c r="D5" s="224" t="s">
        <v>18</v>
      </c>
      <c r="E5" s="224" t="s">
        <v>14</v>
      </c>
      <c r="F5" s="147" t="s">
        <v>21</v>
      </c>
      <c r="G5" s="149">
        <v>12.85</v>
      </c>
      <c r="H5" s="134"/>
      <c r="I5" s="149">
        <f>G5</f>
        <v>12.85</v>
      </c>
      <c r="J5" s="134"/>
      <c r="K5" s="134"/>
      <c r="L5" s="134"/>
      <c r="M5" s="146" t="s">
        <v>16</v>
      </c>
      <c r="O5" s="347"/>
      <c r="P5" s="692">
        <f>G5</f>
        <v>12.85</v>
      </c>
    </row>
    <row r="6" spans="1:16">
      <c r="A6" s="270">
        <v>4</v>
      </c>
      <c r="B6" s="152" t="s">
        <v>416</v>
      </c>
      <c r="C6" s="271" t="s">
        <v>417</v>
      </c>
      <c r="D6" s="272" t="s">
        <v>18</v>
      </c>
      <c r="E6" s="151" t="s">
        <v>14</v>
      </c>
      <c r="F6" s="151" t="s">
        <v>15</v>
      </c>
      <c r="G6" s="153">
        <v>13.27</v>
      </c>
      <c r="H6" s="134"/>
      <c r="I6" s="134"/>
      <c r="J6" s="153">
        <f>G6</f>
        <v>13.27</v>
      </c>
      <c r="K6" s="134"/>
      <c r="L6" s="134"/>
      <c r="M6" s="146" t="s">
        <v>16</v>
      </c>
      <c r="O6" s="347"/>
      <c r="P6" s="347"/>
    </row>
    <row r="7" spans="1:16">
      <c r="A7" s="270">
        <v>5</v>
      </c>
      <c r="B7" s="152" t="s">
        <v>418</v>
      </c>
      <c r="C7" s="271" t="s">
        <v>275</v>
      </c>
      <c r="D7" s="272" t="s">
        <v>18</v>
      </c>
      <c r="E7" s="151" t="s">
        <v>14</v>
      </c>
      <c r="F7" s="151" t="s">
        <v>15</v>
      </c>
      <c r="G7" s="153">
        <v>9.01</v>
      </c>
      <c r="H7" s="134"/>
      <c r="I7" s="134"/>
      <c r="J7" s="153">
        <f>G7</f>
        <v>9.01</v>
      </c>
      <c r="K7" s="134"/>
      <c r="L7" s="134"/>
      <c r="M7" s="146" t="s">
        <v>16</v>
      </c>
      <c r="O7" s="347"/>
      <c r="P7" s="347"/>
    </row>
    <row r="8" spans="1:16">
      <c r="A8" s="270">
        <v>6</v>
      </c>
      <c r="B8" s="152"/>
      <c r="C8" s="271" t="s">
        <v>419</v>
      </c>
      <c r="D8" s="272" t="s">
        <v>18</v>
      </c>
      <c r="E8" s="151" t="s">
        <v>14</v>
      </c>
      <c r="F8" s="151" t="s">
        <v>15</v>
      </c>
      <c r="G8" s="153">
        <v>5.16</v>
      </c>
      <c r="H8" s="134"/>
      <c r="I8" s="134"/>
      <c r="J8" s="153">
        <f>G8</f>
        <v>5.16</v>
      </c>
      <c r="K8" s="134"/>
      <c r="L8" s="134"/>
      <c r="M8" s="146" t="s">
        <v>16</v>
      </c>
      <c r="O8" s="347"/>
      <c r="P8" s="347"/>
    </row>
    <row r="9" spans="1:16">
      <c r="A9" s="268">
        <v>7</v>
      </c>
      <c r="B9" s="148" t="s">
        <v>420</v>
      </c>
      <c r="C9" s="269" t="s">
        <v>421</v>
      </c>
      <c r="D9" s="224" t="s">
        <v>37</v>
      </c>
      <c r="E9" s="224" t="s">
        <v>14</v>
      </c>
      <c r="F9" s="147" t="s">
        <v>21</v>
      </c>
      <c r="G9" s="149">
        <v>53.04</v>
      </c>
      <c r="H9" s="134"/>
      <c r="I9" s="149">
        <f>G9</f>
        <v>53.04</v>
      </c>
      <c r="J9" s="134"/>
      <c r="K9" s="134"/>
      <c r="L9" s="134"/>
      <c r="M9" s="146" t="s">
        <v>16</v>
      </c>
      <c r="O9" s="347"/>
      <c r="P9" s="692">
        <f t="shared" ref="P9:P11" si="0">G9</f>
        <v>53.04</v>
      </c>
    </row>
    <row r="10" spans="1:16">
      <c r="A10" s="268">
        <v>8</v>
      </c>
      <c r="B10" s="148" t="s">
        <v>422</v>
      </c>
      <c r="C10" s="269" t="s">
        <v>423</v>
      </c>
      <c r="D10" s="224" t="s">
        <v>37</v>
      </c>
      <c r="E10" s="224" t="s">
        <v>14</v>
      </c>
      <c r="F10" s="147" t="s">
        <v>21</v>
      </c>
      <c r="G10" s="149">
        <v>16.149999999999999</v>
      </c>
      <c r="H10" s="134"/>
      <c r="I10" s="149">
        <f>G10</f>
        <v>16.149999999999999</v>
      </c>
      <c r="J10" s="134"/>
      <c r="K10" s="134"/>
      <c r="L10" s="134"/>
      <c r="M10" s="146" t="s">
        <v>16</v>
      </c>
      <c r="O10" s="347"/>
      <c r="P10" s="692">
        <f t="shared" si="0"/>
        <v>16.149999999999999</v>
      </c>
    </row>
    <row r="11" spans="1:16">
      <c r="A11" s="268">
        <v>9</v>
      </c>
      <c r="B11" s="148" t="s">
        <v>422</v>
      </c>
      <c r="C11" s="269" t="s">
        <v>421</v>
      </c>
      <c r="D11" s="224" t="s">
        <v>37</v>
      </c>
      <c r="E11" s="224" t="s">
        <v>14</v>
      </c>
      <c r="F11" s="147" t="s">
        <v>21</v>
      </c>
      <c r="G11" s="149">
        <v>30.7</v>
      </c>
      <c r="H11" s="134"/>
      <c r="I11" s="149">
        <f>G11</f>
        <v>30.7</v>
      </c>
      <c r="J11" s="134"/>
      <c r="K11" s="134"/>
      <c r="L11" s="134"/>
      <c r="M11" s="146" t="s">
        <v>16</v>
      </c>
      <c r="O11" s="347"/>
      <c r="P11" s="692">
        <f t="shared" si="0"/>
        <v>30.7</v>
      </c>
    </row>
    <row r="12" spans="1:16">
      <c r="A12" s="270">
        <v>10</v>
      </c>
      <c r="B12" s="152" t="s">
        <v>424</v>
      </c>
      <c r="C12" s="271" t="s">
        <v>425</v>
      </c>
      <c r="D12" s="272" t="s">
        <v>37</v>
      </c>
      <c r="E12" s="151" t="s">
        <v>14</v>
      </c>
      <c r="F12" s="151" t="s">
        <v>15</v>
      </c>
      <c r="G12" s="153">
        <v>15.55</v>
      </c>
      <c r="H12" s="134"/>
      <c r="I12" s="134"/>
      <c r="J12" s="153">
        <f>G12</f>
        <v>15.55</v>
      </c>
      <c r="K12" s="134"/>
      <c r="L12" s="134"/>
      <c r="M12" s="146" t="s">
        <v>16</v>
      </c>
      <c r="O12" s="347"/>
      <c r="P12" s="347"/>
    </row>
    <row r="13" spans="1:16">
      <c r="A13" s="268">
        <v>11</v>
      </c>
      <c r="B13" s="148" t="s">
        <v>424</v>
      </c>
      <c r="C13" s="269" t="s">
        <v>36</v>
      </c>
      <c r="D13" s="224" t="s">
        <v>37</v>
      </c>
      <c r="E13" s="224" t="s">
        <v>14</v>
      </c>
      <c r="F13" s="147" t="s">
        <v>21</v>
      </c>
      <c r="G13" s="149">
        <v>11.79</v>
      </c>
      <c r="H13" s="134"/>
      <c r="I13" s="149">
        <f>G13</f>
        <v>11.79</v>
      </c>
      <c r="J13" s="134"/>
      <c r="K13" s="134"/>
      <c r="L13" s="134"/>
      <c r="M13" s="146" t="s">
        <v>16</v>
      </c>
      <c r="O13" s="692">
        <f t="shared" ref="O13:O15" si="1">G13</f>
        <v>11.79</v>
      </c>
      <c r="P13" s="347"/>
    </row>
    <row r="14" spans="1:16" ht="30">
      <c r="A14" s="268">
        <v>12</v>
      </c>
      <c r="B14" s="148"/>
      <c r="C14" s="269" t="s">
        <v>426</v>
      </c>
      <c r="D14" s="224" t="s">
        <v>319</v>
      </c>
      <c r="E14" s="224" t="s">
        <v>14</v>
      </c>
      <c r="F14" s="147" t="s">
        <v>21</v>
      </c>
      <c r="G14" s="149">
        <v>21.29</v>
      </c>
      <c r="H14" s="134"/>
      <c r="I14" s="149">
        <f>G14</f>
        <v>21.29</v>
      </c>
      <c r="J14" s="134"/>
      <c r="K14" s="134"/>
      <c r="L14" s="134"/>
      <c r="M14" s="146" t="s">
        <v>16</v>
      </c>
      <c r="O14" s="692">
        <f t="shared" si="1"/>
        <v>21.29</v>
      </c>
      <c r="P14" s="347"/>
    </row>
    <row r="15" spans="1:16">
      <c r="A15" s="268">
        <v>13</v>
      </c>
      <c r="B15" s="148"/>
      <c r="C15" s="269" t="s">
        <v>326</v>
      </c>
      <c r="D15" s="224" t="s">
        <v>18</v>
      </c>
      <c r="E15" s="224" t="s">
        <v>14</v>
      </c>
      <c r="F15" s="147" t="s">
        <v>21</v>
      </c>
      <c r="G15" s="149">
        <v>14.5</v>
      </c>
      <c r="H15" s="134"/>
      <c r="I15" s="149">
        <f>G15</f>
        <v>14.5</v>
      </c>
      <c r="J15" s="134"/>
      <c r="K15" s="134"/>
      <c r="L15" s="134"/>
      <c r="M15" s="146" t="s">
        <v>16</v>
      </c>
      <c r="O15" s="692">
        <f t="shared" si="1"/>
        <v>14.5</v>
      </c>
      <c r="P15" s="347"/>
    </row>
    <row r="16" spans="1:16">
      <c r="A16" s="268">
        <v>14</v>
      </c>
      <c r="B16" s="148" t="s">
        <v>427</v>
      </c>
      <c r="C16" s="269" t="s">
        <v>428</v>
      </c>
      <c r="D16" s="224" t="s">
        <v>18</v>
      </c>
      <c r="E16" s="224" t="s">
        <v>14</v>
      </c>
      <c r="F16" s="147" t="s">
        <v>21</v>
      </c>
      <c r="G16" s="149">
        <v>19.239999999999998</v>
      </c>
      <c r="H16" s="134"/>
      <c r="I16" s="149">
        <f>G16</f>
        <v>19.239999999999998</v>
      </c>
      <c r="J16" s="134"/>
      <c r="K16" s="134"/>
      <c r="L16" s="134"/>
      <c r="M16" s="146" t="s">
        <v>16</v>
      </c>
      <c r="O16" s="347"/>
      <c r="P16" s="692">
        <f>G16</f>
        <v>19.239999999999998</v>
      </c>
    </row>
    <row r="17" spans="1:16">
      <c r="A17" s="273">
        <v>15</v>
      </c>
      <c r="B17" s="142" t="s">
        <v>427</v>
      </c>
      <c r="C17" s="274" t="s">
        <v>31</v>
      </c>
      <c r="D17" s="234" t="s">
        <v>18</v>
      </c>
      <c r="E17" s="275" t="s">
        <v>18</v>
      </c>
      <c r="F17" s="275" t="s">
        <v>19</v>
      </c>
      <c r="G17" s="143">
        <v>7.21</v>
      </c>
      <c r="H17" s="134"/>
      <c r="I17" s="134"/>
      <c r="J17" s="134"/>
      <c r="K17" s="143">
        <f>G17</f>
        <v>7.21</v>
      </c>
      <c r="L17" s="347"/>
      <c r="M17" s="146" t="s">
        <v>16</v>
      </c>
      <c r="O17" s="347"/>
      <c r="P17" s="347"/>
    </row>
    <row r="18" spans="1:16">
      <c r="A18" s="273">
        <v>16</v>
      </c>
      <c r="B18" s="142" t="s">
        <v>429</v>
      </c>
      <c r="C18" s="274" t="s">
        <v>50</v>
      </c>
      <c r="D18" s="234" t="s">
        <v>18</v>
      </c>
      <c r="E18" s="275" t="s">
        <v>18</v>
      </c>
      <c r="F18" s="275" t="s">
        <v>19</v>
      </c>
      <c r="G18" s="143">
        <v>16.72</v>
      </c>
      <c r="H18" s="134"/>
      <c r="I18" s="134"/>
      <c r="J18" s="134"/>
      <c r="K18" s="143">
        <f>G18</f>
        <v>16.72</v>
      </c>
      <c r="L18" s="347"/>
      <c r="M18" s="146" t="s">
        <v>16</v>
      </c>
      <c r="O18" s="347"/>
      <c r="P18" s="347"/>
    </row>
    <row r="19" spans="1:16">
      <c r="A19" s="268">
        <v>17</v>
      </c>
      <c r="B19" s="148" t="s">
        <v>430</v>
      </c>
      <c r="C19" s="269" t="s">
        <v>423</v>
      </c>
      <c r="D19" s="224" t="s">
        <v>18</v>
      </c>
      <c r="E19" s="224" t="s">
        <v>14</v>
      </c>
      <c r="F19" s="147" t="s">
        <v>21</v>
      </c>
      <c r="G19" s="149">
        <v>26.89</v>
      </c>
      <c r="H19" s="134"/>
      <c r="I19" s="149">
        <f>G19</f>
        <v>26.89</v>
      </c>
      <c r="J19" s="134"/>
      <c r="K19" s="134"/>
      <c r="L19" s="134"/>
      <c r="M19" s="146" t="s">
        <v>16</v>
      </c>
      <c r="O19" s="347"/>
      <c r="P19" s="692">
        <f t="shared" ref="P19:P23" si="2">G19</f>
        <v>26.89</v>
      </c>
    </row>
    <row r="20" spans="1:16">
      <c r="A20" s="268">
        <v>18</v>
      </c>
      <c r="B20" s="148" t="s">
        <v>431</v>
      </c>
      <c r="C20" s="269" t="s">
        <v>421</v>
      </c>
      <c r="D20" s="224" t="s">
        <v>37</v>
      </c>
      <c r="E20" s="224" t="s">
        <v>14</v>
      </c>
      <c r="F20" s="147" t="s">
        <v>21</v>
      </c>
      <c r="G20" s="149">
        <v>29.62</v>
      </c>
      <c r="H20" s="134"/>
      <c r="I20" s="149">
        <f>G20</f>
        <v>29.62</v>
      </c>
      <c r="J20" s="134"/>
      <c r="K20" s="134"/>
      <c r="L20" s="134"/>
      <c r="M20" s="146" t="s">
        <v>16</v>
      </c>
      <c r="O20" s="347"/>
      <c r="P20" s="692">
        <f t="shared" si="2"/>
        <v>29.62</v>
      </c>
    </row>
    <row r="21" spans="1:16">
      <c r="A21" s="268">
        <v>19</v>
      </c>
      <c r="B21" s="148" t="s">
        <v>432</v>
      </c>
      <c r="C21" s="269" t="s">
        <v>421</v>
      </c>
      <c r="D21" s="224" t="s">
        <v>37</v>
      </c>
      <c r="E21" s="224" t="s">
        <v>14</v>
      </c>
      <c r="F21" s="147" t="s">
        <v>21</v>
      </c>
      <c r="G21" s="149">
        <v>29.76</v>
      </c>
      <c r="H21" s="134"/>
      <c r="I21" s="149">
        <f>G21</f>
        <v>29.76</v>
      </c>
      <c r="J21" s="134"/>
      <c r="K21" s="134"/>
      <c r="L21" s="134"/>
      <c r="M21" s="146" t="s">
        <v>16</v>
      </c>
      <c r="O21" s="347"/>
      <c r="P21" s="692">
        <f t="shared" si="2"/>
        <v>29.76</v>
      </c>
    </row>
    <row r="22" spans="1:16">
      <c r="A22" s="268">
        <v>20</v>
      </c>
      <c r="B22" s="148" t="s">
        <v>433</v>
      </c>
      <c r="C22" s="269" t="s">
        <v>434</v>
      </c>
      <c r="D22" s="224" t="s">
        <v>37</v>
      </c>
      <c r="E22" s="224" t="s">
        <v>14</v>
      </c>
      <c r="F22" s="147" t="s">
        <v>21</v>
      </c>
      <c r="G22" s="149"/>
      <c r="H22" s="134"/>
      <c r="I22" s="149">
        <f>G22</f>
        <v>0</v>
      </c>
      <c r="J22" s="134"/>
      <c r="K22" s="134"/>
      <c r="L22" s="134"/>
      <c r="M22" s="146" t="s">
        <v>16</v>
      </c>
      <c r="O22" s="347"/>
      <c r="P22" s="692">
        <f t="shared" si="2"/>
        <v>0</v>
      </c>
    </row>
    <row r="23" spans="1:16">
      <c r="A23" s="268">
        <v>21</v>
      </c>
      <c r="B23" s="148" t="s">
        <v>435</v>
      </c>
      <c r="C23" s="269" t="s">
        <v>421</v>
      </c>
      <c r="D23" s="224" t="s">
        <v>37</v>
      </c>
      <c r="E23" s="224" t="s">
        <v>14</v>
      </c>
      <c r="F23" s="147" t="s">
        <v>21</v>
      </c>
      <c r="G23" s="149">
        <v>18.010000000000002</v>
      </c>
      <c r="H23" s="134"/>
      <c r="I23" s="149">
        <f>G23</f>
        <v>18.010000000000002</v>
      </c>
      <c r="J23" s="134"/>
      <c r="K23" s="134"/>
      <c r="L23" s="134"/>
      <c r="M23" s="146" t="s">
        <v>16</v>
      </c>
      <c r="O23" s="347"/>
      <c r="P23" s="692">
        <f t="shared" si="2"/>
        <v>18.010000000000002</v>
      </c>
    </row>
    <row r="24" spans="1:16">
      <c r="A24" s="273">
        <v>22</v>
      </c>
      <c r="B24" s="142" t="s">
        <v>435</v>
      </c>
      <c r="C24" s="274" t="s">
        <v>436</v>
      </c>
      <c r="D24" s="234" t="s">
        <v>18</v>
      </c>
      <c r="E24" s="275" t="s">
        <v>18</v>
      </c>
      <c r="F24" s="275" t="s">
        <v>19</v>
      </c>
      <c r="G24" s="143">
        <v>9.43</v>
      </c>
      <c r="H24" s="134"/>
      <c r="I24" s="134"/>
      <c r="J24" s="134"/>
      <c r="K24" s="143">
        <f>G24</f>
        <v>9.43</v>
      </c>
      <c r="L24" s="347"/>
      <c r="M24" s="146" t="s">
        <v>16</v>
      </c>
      <c r="O24" s="347"/>
      <c r="P24" s="347"/>
    </row>
    <row r="25" spans="1:16">
      <c r="A25" s="273">
        <v>23</v>
      </c>
      <c r="B25" s="142" t="s">
        <v>437</v>
      </c>
      <c r="C25" s="274" t="s">
        <v>436</v>
      </c>
      <c r="D25" s="234" t="s">
        <v>18</v>
      </c>
      <c r="E25" s="275" t="s">
        <v>18</v>
      </c>
      <c r="F25" s="275" t="s">
        <v>21</v>
      </c>
      <c r="G25" s="143">
        <v>13.25</v>
      </c>
      <c r="H25" s="134"/>
      <c r="I25" s="276"/>
      <c r="J25" s="134"/>
      <c r="K25" s="143">
        <f>G25</f>
        <v>13.25</v>
      </c>
      <c r="L25" s="134"/>
      <c r="M25" s="146" t="s">
        <v>16</v>
      </c>
      <c r="O25" s="347"/>
      <c r="P25" s="347"/>
    </row>
    <row r="26" spans="1:16">
      <c r="A26" s="268">
        <v>24</v>
      </c>
      <c r="B26" s="148" t="s">
        <v>437</v>
      </c>
      <c r="C26" s="269" t="s">
        <v>421</v>
      </c>
      <c r="D26" s="224" t="s">
        <v>37</v>
      </c>
      <c r="E26" s="224" t="s">
        <v>14</v>
      </c>
      <c r="F26" s="147" t="s">
        <v>21</v>
      </c>
      <c r="G26" s="149">
        <v>27.42</v>
      </c>
      <c r="H26" s="134"/>
      <c r="I26" s="149">
        <f>G26</f>
        <v>27.42</v>
      </c>
      <c r="J26" s="134"/>
      <c r="K26" s="134"/>
      <c r="L26" s="134"/>
      <c r="M26" s="146" t="s">
        <v>16</v>
      </c>
      <c r="O26" s="347"/>
      <c r="P26" s="692">
        <f>G26</f>
        <v>27.42</v>
      </c>
    </row>
    <row r="27" spans="1:16">
      <c r="A27" s="268">
        <v>25</v>
      </c>
      <c r="B27" s="148" t="s">
        <v>438</v>
      </c>
      <c r="C27" s="269" t="s">
        <v>439</v>
      </c>
      <c r="D27" s="224" t="s">
        <v>37</v>
      </c>
      <c r="E27" s="224" t="s">
        <v>14</v>
      </c>
      <c r="F27" s="147" t="s">
        <v>21</v>
      </c>
      <c r="G27" s="149">
        <v>3.53</v>
      </c>
      <c r="H27" s="134"/>
      <c r="I27" s="149">
        <f>G27</f>
        <v>3.53</v>
      </c>
      <c r="J27" s="134"/>
      <c r="K27" s="134"/>
      <c r="L27" s="134"/>
      <c r="M27" s="146" t="s">
        <v>16</v>
      </c>
      <c r="O27" s="692">
        <f>G27</f>
        <v>3.53</v>
      </c>
      <c r="P27" s="347"/>
    </row>
    <row r="28" spans="1:16">
      <c r="A28" s="268">
        <v>26</v>
      </c>
      <c r="B28" s="148" t="s">
        <v>440</v>
      </c>
      <c r="C28" s="269" t="s">
        <v>206</v>
      </c>
      <c r="D28" s="224" t="s">
        <v>37</v>
      </c>
      <c r="E28" s="224" t="s">
        <v>14</v>
      </c>
      <c r="F28" s="147" t="s">
        <v>21</v>
      </c>
      <c r="G28" s="149">
        <v>15.21</v>
      </c>
      <c r="H28" s="134"/>
      <c r="I28" s="149">
        <f>G28</f>
        <v>15.21</v>
      </c>
      <c r="J28" s="134"/>
      <c r="K28" s="134"/>
      <c r="L28" s="134"/>
      <c r="M28" s="146" t="s">
        <v>16</v>
      </c>
      <c r="O28" s="347"/>
      <c r="P28" s="692">
        <f>G28</f>
        <v>15.21</v>
      </c>
    </row>
    <row r="29" spans="1:16">
      <c r="A29" s="268">
        <v>27</v>
      </c>
      <c r="B29" s="148"/>
      <c r="C29" s="269" t="s">
        <v>441</v>
      </c>
      <c r="D29" s="224" t="s">
        <v>37</v>
      </c>
      <c r="E29" s="224" t="s">
        <v>14</v>
      </c>
      <c r="F29" s="147" t="s">
        <v>21</v>
      </c>
      <c r="G29" s="149">
        <v>46.3</v>
      </c>
      <c r="H29" s="134"/>
      <c r="I29" s="149">
        <f>G29</f>
        <v>46.3</v>
      </c>
      <c r="J29" s="134"/>
      <c r="K29" s="134"/>
      <c r="L29" s="134"/>
      <c r="M29" s="146" t="s">
        <v>16</v>
      </c>
      <c r="O29" s="692">
        <f>G29</f>
        <v>46.3</v>
      </c>
      <c r="P29" s="347"/>
    </row>
    <row r="30" spans="1:16">
      <c r="A30" s="273">
        <v>28</v>
      </c>
      <c r="B30" s="142" t="s">
        <v>442</v>
      </c>
      <c r="C30" s="274" t="s">
        <v>443</v>
      </c>
      <c r="D30" s="234" t="s">
        <v>18</v>
      </c>
      <c r="E30" s="275" t="s">
        <v>18</v>
      </c>
      <c r="F30" s="275" t="s">
        <v>19</v>
      </c>
      <c r="G30" s="143">
        <v>1.22</v>
      </c>
      <c r="H30" s="134"/>
      <c r="I30" s="134"/>
      <c r="J30" s="134"/>
      <c r="K30" s="143">
        <f>G30</f>
        <v>1.22</v>
      </c>
      <c r="L30" s="347"/>
      <c r="M30" s="146" t="s">
        <v>16</v>
      </c>
      <c r="O30" s="347"/>
      <c r="P30" s="347"/>
    </row>
    <row r="31" spans="1:16">
      <c r="A31" s="268">
        <v>29</v>
      </c>
      <c r="B31" s="148" t="s">
        <v>444</v>
      </c>
      <c r="C31" s="269" t="s">
        <v>74</v>
      </c>
      <c r="D31" s="224" t="s">
        <v>37</v>
      </c>
      <c r="E31" s="224" t="s">
        <v>14</v>
      </c>
      <c r="F31" s="147" t="s">
        <v>21</v>
      </c>
      <c r="G31" s="149">
        <v>13.34</v>
      </c>
      <c r="H31" s="134"/>
      <c r="I31" s="149">
        <f>G31</f>
        <v>13.34</v>
      </c>
      <c r="J31" s="134"/>
      <c r="K31" s="134"/>
      <c r="L31" s="134"/>
      <c r="M31" s="146" t="s">
        <v>16</v>
      </c>
      <c r="O31" s="692">
        <f>G31</f>
        <v>13.34</v>
      </c>
      <c r="P31" s="347"/>
    </row>
    <row r="32" spans="1:16">
      <c r="A32" s="270">
        <v>30</v>
      </c>
      <c r="B32" s="152" t="s">
        <v>445</v>
      </c>
      <c r="C32" s="271" t="s">
        <v>446</v>
      </c>
      <c r="D32" s="266" t="s">
        <v>37</v>
      </c>
      <c r="E32" s="277" t="s">
        <v>18</v>
      </c>
      <c r="F32" s="277" t="s">
        <v>15</v>
      </c>
      <c r="G32" s="153">
        <v>24.15</v>
      </c>
      <c r="H32" s="134"/>
      <c r="I32" s="134"/>
      <c r="J32" s="153">
        <f>G32</f>
        <v>24.15</v>
      </c>
      <c r="K32" s="134"/>
      <c r="L32" s="134"/>
      <c r="M32" s="146" t="s">
        <v>16</v>
      </c>
      <c r="O32" s="347"/>
      <c r="P32" s="347"/>
    </row>
    <row r="33" spans="1:17" ht="30">
      <c r="A33" s="268">
        <v>31</v>
      </c>
      <c r="B33" s="148" t="s">
        <v>447</v>
      </c>
      <c r="C33" s="269" t="s">
        <v>448</v>
      </c>
      <c r="D33" s="224" t="s">
        <v>37</v>
      </c>
      <c r="E33" s="224" t="s">
        <v>14</v>
      </c>
      <c r="F33" s="147" t="s">
        <v>21</v>
      </c>
      <c r="G33" s="149">
        <v>13.22</v>
      </c>
      <c r="H33" s="134"/>
      <c r="I33" s="149">
        <f>G33</f>
        <v>13.22</v>
      </c>
      <c r="J33" s="134"/>
      <c r="K33" s="134"/>
      <c r="L33" s="134"/>
      <c r="M33" s="146" t="s">
        <v>16</v>
      </c>
      <c r="O33" s="692">
        <f>G33</f>
        <v>13.22</v>
      </c>
      <c r="P33" s="347"/>
    </row>
    <row r="34" spans="1:17">
      <c r="A34" s="273">
        <v>32</v>
      </c>
      <c r="B34" s="142" t="s">
        <v>449</v>
      </c>
      <c r="C34" s="274" t="s">
        <v>450</v>
      </c>
      <c r="D34" s="234" t="s">
        <v>18</v>
      </c>
      <c r="E34" s="275" t="s">
        <v>18</v>
      </c>
      <c r="F34" s="275" t="s">
        <v>19</v>
      </c>
      <c r="G34" s="143">
        <v>3.3</v>
      </c>
      <c r="H34" s="134"/>
      <c r="I34" s="134"/>
      <c r="J34" s="134"/>
      <c r="K34" s="143">
        <f>G34</f>
        <v>3.3</v>
      </c>
      <c r="L34" s="347"/>
      <c r="M34" s="146" t="s">
        <v>16</v>
      </c>
      <c r="O34" s="347"/>
      <c r="P34" s="347"/>
    </row>
    <row r="35" spans="1:17">
      <c r="A35" s="268">
        <v>33</v>
      </c>
      <c r="B35" s="148" t="s">
        <v>451</v>
      </c>
      <c r="C35" s="269" t="s">
        <v>452</v>
      </c>
      <c r="D35" s="224" t="s">
        <v>37</v>
      </c>
      <c r="E35" s="147" t="s">
        <v>18</v>
      </c>
      <c r="F35" s="147" t="s">
        <v>21</v>
      </c>
      <c r="G35" s="149">
        <v>2</v>
      </c>
      <c r="H35" s="134"/>
      <c r="I35" s="149">
        <f>G35</f>
        <v>2</v>
      </c>
      <c r="J35" s="134"/>
      <c r="K35" s="134"/>
      <c r="L35" s="134"/>
      <c r="M35" s="146" t="s">
        <v>16</v>
      </c>
      <c r="O35" s="347"/>
      <c r="P35" s="692">
        <f t="shared" ref="P35:P38" si="3">G35</f>
        <v>2</v>
      </c>
    </row>
    <row r="36" spans="1:17">
      <c r="A36" s="268">
        <v>34</v>
      </c>
      <c r="B36" s="148" t="s">
        <v>453</v>
      </c>
      <c r="C36" s="269" t="s">
        <v>454</v>
      </c>
      <c r="D36" s="224" t="s">
        <v>37</v>
      </c>
      <c r="E36" s="147" t="s">
        <v>18</v>
      </c>
      <c r="F36" s="147" t="s">
        <v>21</v>
      </c>
      <c r="G36" s="149">
        <v>10.5</v>
      </c>
      <c r="H36" s="134"/>
      <c r="I36" s="149">
        <f>G36</f>
        <v>10.5</v>
      </c>
      <c r="J36" s="134"/>
      <c r="K36" s="134"/>
      <c r="L36" s="134"/>
      <c r="M36" s="146" t="s">
        <v>16</v>
      </c>
      <c r="O36" s="347"/>
      <c r="P36" s="692">
        <f t="shared" si="3"/>
        <v>10.5</v>
      </c>
    </row>
    <row r="37" spans="1:17">
      <c r="A37" s="268">
        <v>35</v>
      </c>
      <c r="B37" s="148" t="s">
        <v>455</v>
      </c>
      <c r="C37" s="269" t="s">
        <v>456</v>
      </c>
      <c r="D37" s="224" t="s">
        <v>37</v>
      </c>
      <c r="E37" s="224" t="s">
        <v>14</v>
      </c>
      <c r="F37" s="147" t="s">
        <v>21</v>
      </c>
      <c r="G37" s="149">
        <v>4.2</v>
      </c>
      <c r="H37" s="134"/>
      <c r="I37" s="149">
        <f>G37</f>
        <v>4.2</v>
      </c>
      <c r="J37" s="134"/>
      <c r="K37" s="134"/>
      <c r="L37" s="134"/>
      <c r="M37" s="146" t="s">
        <v>16</v>
      </c>
      <c r="O37" s="347"/>
      <c r="P37" s="692">
        <f t="shared" si="3"/>
        <v>4.2</v>
      </c>
    </row>
    <row r="38" spans="1:17">
      <c r="A38" s="268">
        <v>36</v>
      </c>
      <c r="B38" s="148" t="s">
        <v>457</v>
      </c>
      <c r="C38" s="269" t="s">
        <v>458</v>
      </c>
      <c r="D38" s="224" t="s">
        <v>37</v>
      </c>
      <c r="E38" s="147" t="s">
        <v>18</v>
      </c>
      <c r="F38" s="147" t="s">
        <v>21</v>
      </c>
      <c r="G38" s="149">
        <v>42.39</v>
      </c>
      <c r="H38" s="134"/>
      <c r="I38" s="149">
        <f>G38</f>
        <v>42.39</v>
      </c>
      <c r="J38" s="134"/>
      <c r="K38" s="134"/>
      <c r="L38" s="134"/>
      <c r="M38" s="146" t="s">
        <v>16</v>
      </c>
      <c r="O38" s="347"/>
      <c r="P38" s="692">
        <f t="shared" si="3"/>
        <v>42.39</v>
      </c>
    </row>
    <row r="39" spans="1:17">
      <c r="A39" s="270">
        <v>37</v>
      </c>
      <c r="B39" s="152" t="s">
        <v>459</v>
      </c>
      <c r="C39" s="271" t="s">
        <v>43</v>
      </c>
      <c r="D39" s="266" t="s">
        <v>37</v>
      </c>
      <c r="E39" s="277" t="s">
        <v>18</v>
      </c>
      <c r="F39" s="277" t="s">
        <v>15</v>
      </c>
      <c r="G39" s="153">
        <v>7.24</v>
      </c>
      <c r="H39" s="134"/>
      <c r="I39" s="134"/>
      <c r="J39" s="153">
        <f>G39</f>
        <v>7.24</v>
      </c>
      <c r="K39" s="134"/>
      <c r="L39" s="134"/>
      <c r="M39" s="146" t="s">
        <v>16</v>
      </c>
      <c r="O39" s="347"/>
      <c r="P39" s="347"/>
    </row>
    <row r="40" spans="1:17">
      <c r="A40" s="270">
        <v>38</v>
      </c>
      <c r="B40" s="152" t="s">
        <v>460</v>
      </c>
      <c r="C40" s="271" t="s">
        <v>461</v>
      </c>
      <c r="D40" s="266" t="s">
        <v>37</v>
      </c>
      <c r="E40" s="277" t="s">
        <v>18</v>
      </c>
      <c r="F40" s="277" t="s">
        <v>15</v>
      </c>
      <c r="G40" s="153">
        <v>37.99</v>
      </c>
      <c r="H40" s="134"/>
      <c r="I40" s="134"/>
      <c r="J40" s="153">
        <f>G40</f>
        <v>37.99</v>
      </c>
      <c r="K40" s="134"/>
      <c r="L40" s="134"/>
      <c r="M40" s="146" t="s">
        <v>16</v>
      </c>
      <c r="O40" s="347"/>
      <c r="P40" s="347"/>
    </row>
    <row r="41" spans="1:17">
      <c r="A41" s="270">
        <v>39</v>
      </c>
      <c r="B41" s="152" t="s">
        <v>462</v>
      </c>
      <c r="C41" s="271" t="s">
        <v>463</v>
      </c>
      <c r="D41" s="266" t="s">
        <v>37</v>
      </c>
      <c r="E41" s="277" t="s">
        <v>18</v>
      </c>
      <c r="F41" s="277" t="s">
        <v>15</v>
      </c>
      <c r="G41" s="153">
        <v>5.8</v>
      </c>
      <c r="H41" s="134"/>
      <c r="I41" s="134"/>
      <c r="J41" s="153">
        <f>G41</f>
        <v>5.8</v>
      </c>
      <c r="K41" s="134"/>
      <c r="L41" s="134"/>
      <c r="M41" s="146" t="s">
        <v>16</v>
      </c>
      <c r="O41" s="347"/>
      <c r="P41" s="347"/>
    </row>
    <row r="42" spans="1:17" ht="30">
      <c r="A42" s="278">
        <v>40</v>
      </c>
      <c r="B42" s="279" t="s">
        <v>464</v>
      </c>
      <c r="C42" s="280" t="s">
        <v>465</v>
      </c>
      <c r="D42" s="281" t="s">
        <v>37</v>
      </c>
      <c r="E42" s="265" t="s">
        <v>18</v>
      </c>
      <c r="F42" s="265" t="s">
        <v>305</v>
      </c>
      <c r="G42" s="137">
        <v>4.13</v>
      </c>
      <c r="H42" s="137">
        <f>G42</f>
        <v>4.13</v>
      </c>
      <c r="I42" s="134"/>
      <c r="J42" s="134"/>
      <c r="K42" s="134"/>
      <c r="L42" s="134"/>
      <c r="M42" s="146" t="s">
        <v>16</v>
      </c>
      <c r="O42" s="347"/>
      <c r="P42" s="347"/>
    </row>
    <row r="43" spans="1:17">
      <c r="A43" s="270">
        <v>41</v>
      </c>
      <c r="B43" s="152" t="s">
        <v>466</v>
      </c>
      <c r="C43" s="271" t="s">
        <v>446</v>
      </c>
      <c r="D43" s="266" t="s">
        <v>37</v>
      </c>
      <c r="E43" s="277" t="s">
        <v>18</v>
      </c>
      <c r="F43" s="277" t="s">
        <v>15</v>
      </c>
      <c r="G43" s="153">
        <v>16.57</v>
      </c>
      <c r="H43" s="134"/>
      <c r="I43" s="134"/>
      <c r="J43" s="153">
        <f>G43</f>
        <v>16.57</v>
      </c>
      <c r="K43" s="134"/>
      <c r="L43" s="134"/>
      <c r="M43" s="146" t="s">
        <v>16</v>
      </c>
      <c r="O43" s="347"/>
      <c r="P43" s="347"/>
    </row>
    <row r="44" spans="1:17">
      <c r="A44" s="268">
        <v>42</v>
      </c>
      <c r="B44" s="148" t="s">
        <v>467</v>
      </c>
      <c r="C44" s="269" t="s">
        <v>425</v>
      </c>
      <c r="D44" s="224" t="s">
        <v>37</v>
      </c>
      <c r="E44" s="224" t="s">
        <v>14</v>
      </c>
      <c r="F44" s="147" t="s">
        <v>21</v>
      </c>
      <c r="G44" s="149">
        <v>10.210000000000001</v>
      </c>
      <c r="H44" s="134"/>
      <c r="I44" s="149">
        <f>G44</f>
        <v>10.210000000000001</v>
      </c>
      <c r="J44" s="134"/>
      <c r="K44" s="134"/>
      <c r="L44" s="134"/>
      <c r="M44" s="146" t="s">
        <v>16</v>
      </c>
      <c r="O44" s="692">
        <f>G44</f>
        <v>10.210000000000001</v>
      </c>
      <c r="P44" s="347"/>
    </row>
    <row r="45" spans="1:17">
      <c r="A45" s="273">
        <v>43</v>
      </c>
      <c r="B45" s="142" t="s">
        <v>468</v>
      </c>
      <c r="C45" s="274" t="s">
        <v>469</v>
      </c>
      <c r="D45" s="234" t="s">
        <v>18</v>
      </c>
      <c r="E45" s="275" t="s">
        <v>18</v>
      </c>
      <c r="F45" s="275" t="s">
        <v>19</v>
      </c>
      <c r="G45" s="143">
        <v>7.82</v>
      </c>
      <c r="H45" s="134"/>
      <c r="I45" s="134"/>
      <c r="J45" s="134"/>
      <c r="K45" s="143">
        <f>G45</f>
        <v>7.82</v>
      </c>
      <c r="L45" s="347"/>
      <c r="M45" s="146" t="s">
        <v>16</v>
      </c>
      <c r="O45" s="347"/>
      <c r="P45" s="347"/>
    </row>
    <row r="46" spans="1:17" s="291" customFormat="1">
      <c r="A46" s="282"/>
      <c r="B46" s="283"/>
      <c r="C46" s="284" t="s">
        <v>117</v>
      </c>
      <c r="D46" s="285"/>
      <c r="E46" s="282"/>
      <c r="F46" s="282"/>
      <c r="G46" s="286">
        <f>SUM(G3:G45)</f>
        <v>866.06</v>
      </c>
      <c r="H46" s="287">
        <f>SUM(H3:H45)</f>
        <v>4.13</v>
      </c>
      <c r="I46" s="288">
        <f>SUM(I3:I45)</f>
        <v>668.24</v>
      </c>
      <c r="J46" s="289">
        <f>SUM(J3:J45)</f>
        <v>134.74</v>
      </c>
      <c r="K46" s="290">
        <f>SUM(K17:K45)</f>
        <v>58.949999999999996</v>
      </c>
      <c r="L46" s="363">
        <f>SUM(L3:L45)</f>
        <v>0</v>
      </c>
      <c r="M46" s="684">
        <f>SUM(H46:K46)</f>
        <v>866.06000000000006</v>
      </c>
      <c r="O46" s="713">
        <f>SUM(O3:O45)</f>
        <v>330.25999999999993</v>
      </c>
      <c r="P46" s="713">
        <f>SUM(P3:P45)</f>
        <v>337.97999999999996</v>
      </c>
      <c r="Q46" s="714">
        <f>O46+P46</f>
        <v>668.2399999999999</v>
      </c>
    </row>
    <row r="47" spans="1:17">
      <c r="C47" s="167" t="s">
        <v>99</v>
      </c>
      <c r="G47" s="292">
        <f>SUM(G3:G45)</f>
        <v>866.06</v>
      </c>
    </row>
    <row r="48" spans="1:17">
      <c r="C48" s="170" t="s">
        <v>100</v>
      </c>
      <c r="G48" s="293">
        <f>G46-P46</f>
        <v>528.07999999999993</v>
      </c>
    </row>
    <row r="50" spans="1:12">
      <c r="C50" s="173" t="s">
        <v>102</v>
      </c>
    </row>
    <row r="51" spans="1:12" ht="30">
      <c r="C51" s="175" t="s">
        <v>103</v>
      </c>
      <c r="D51" s="294" t="s">
        <v>37</v>
      </c>
    </row>
    <row r="52" spans="1:12">
      <c r="C52" s="175" t="s">
        <v>104</v>
      </c>
      <c r="D52" s="294" t="s">
        <v>18</v>
      </c>
    </row>
    <row r="53" spans="1:12">
      <c r="C53" s="175" t="s">
        <v>105</v>
      </c>
      <c r="D53" s="294" t="s">
        <v>79</v>
      </c>
    </row>
    <row r="54" spans="1:12">
      <c r="C54" s="175" t="s">
        <v>106</v>
      </c>
      <c r="D54" s="294" t="s">
        <v>107</v>
      </c>
    </row>
    <row r="55" spans="1:12" ht="30">
      <c r="C55" s="175" t="s">
        <v>108</v>
      </c>
      <c r="D55" s="294" t="s">
        <v>49</v>
      </c>
    </row>
    <row r="56" spans="1:12" s="295" customFormat="1" ht="30" customHeight="1">
      <c r="C56" s="177" t="s">
        <v>109</v>
      </c>
      <c r="D56" s="727" t="s">
        <v>815</v>
      </c>
      <c r="E56" s="727"/>
      <c r="F56" s="727"/>
      <c r="G56" s="727"/>
      <c r="H56" s="727"/>
      <c r="I56" s="727"/>
      <c r="J56" s="727"/>
      <c r="K56" s="727"/>
      <c r="L56" s="296">
        <f>H46</f>
        <v>4.13</v>
      </c>
    </row>
    <row r="57" spans="1:12" s="295" customFormat="1" ht="48" customHeight="1">
      <c r="C57" s="180" t="s">
        <v>111</v>
      </c>
      <c r="D57" s="728" t="s">
        <v>816</v>
      </c>
      <c r="E57" s="728"/>
      <c r="F57" s="728"/>
      <c r="G57" s="728"/>
      <c r="H57" s="728"/>
      <c r="I57" s="728"/>
      <c r="J57" s="728"/>
      <c r="K57" s="728"/>
      <c r="L57" s="149">
        <f>I46</f>
        <v>668.24</v>
      </c>
    </row>
    <row r="58" spans="1:12" s="295" customFormat="1" ht="46.5" customHeight="1">
      <c r="C58" s="297" t="s">
        <v>113</v>
      </c>
      <c r="D58" s="729" t="s">
        <v>817</v>
      </c>
      <c r="E58" s="729"/>
      <c r="F58" s="729"/>
      <c r="G58" s="729"/>
      <c r="H58" s="729"/>
      <c r="I58" s="729"/>
      <c r="J58" s="729"/>
      <c r="K58" s="729"/>
      <c r="L58" s="153">
        <f>J46</f>
        <v>134.74</v>
      </c>
    </row>
    <row r="59" spans="1:12" s="295" customFormat="1" ht="30" customHeight="1">
      <c r="C59" s="184" t="s">
        <v>115</v>
      </c>
      <c r="D59" s="730" t="s">
        <v>818</v>
      </c>
      <c r="E59" s="730"/>
      <c r="F59" s="730"/>
      <c r="G59" s="730"/>
      <c r="H59" s="730"/>
      <c r="I59" s="730"/>
      <c r="J59" s="730"/>
      <c r="K59" s="730"/>
      <c r="L59" s="143">
        <f>K46</f>
        <v>58.949999999999996</v>
      </c>
    </row>
    <row r="60" spans="1:12" s="295" customFormat="1">
      <c r="A60" s="173"/>
      <c r="D60" s="173"/>
      <c r="E60" s="173"/>
      <c r="F60" s="173"/>
      <c r="G60" s="173"/>
      <c r="H60" s="173"/>
      <c r="I60" s="173"/>
      <c r="J60" s="173"/>
      <c r="K60" s="173"/>
      <c r="L60" s="298">
        <f>SUM(L56:L59)</f>
        <v>866.06000000000006</v>
      </c>
    </row>
    <row r="62" spans="1:12" ht="30">
      <c r="C62" s="299" t="s">
        <v>118</v>
      </c>
      <c r="L62" s="300">
        <f>L46</f>
        <v>0</v>
      </c>
    </row>
  </sheetData>
  <mergeCells count="4">
    <mergeCell ref="D56:K56"/>
    <mergeCell ref="D57:K57"/>
    <mergeCell ref="D58:K58"/>
    <mergeCell ref="D59:K59"/>
  </mergeCells>
  <pageMargins left="0.7" right="0.7" top="0.75" bottom="0.75" header="0.51180555555555496" footer="0.51180555555555496"/>
  <pageSetup paperSize="9" scale="88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L53"/>
  <sheetViews>
    <sheetView topLeftCell="A31" zoomScaleNormal="100" workbookViewId="0">
      <selection activeCell="L54" sqref="L54"/>
    </sheetView>
  </sheetViews>
  <sheetFormatPr defaultColWidth="8.7109375" defaultRowHeight="15"/>
  <cols>
    <col min="1" max="1" width="4.85546875" customWidth="1"/>
    <col min="2" max="2" width="8" customWidth="1"/>
    <col min="3" max="3" width="27.42578125" customWidth="1"/>
    <col min="4" max="4" width="9.140625" style="3" customWidth="1"/>
    <col min="5" max="5" width="12.42578125" style="3" customWidth="1"/>
    <col min="6" max="6" width="11.140625" style="3" customWidth="1"/>
    <col min="7" max="7" width="13.42578125" style="3" customWidth="1"/>
    <col min="8" max="8" width="10.140625" style="301" customWidth="1"/>
    <col min="9" max="9" width="11.28515625" style="3" customWidth="1"/>
    <col min="10" max="10" width="10.85546875" style="301" customWidth="1"/>
    <col min="11" max="11" width="10.28515625" style="301" customWidth="1"/>
    <col min="12" max="12" width="9.140625" style="301" customWidth="1"/>
    <col min="252" max="252" width="4.85546875" customWidth="1"/>
    <col min="253" max="253" width="8" customWidth="1"/>
    <col min="254" max="254" width="27.42578125" customWidth="1"/>
    <col min="256" max="256" width="12.42578125" customWidth="1"/>
    <col min="257" max="257" width="11.140625" customWidth="1"/>
    <col min="258" max="258" width="10.140625" customWidth="1"/>
    <col min="259" max="259" width="11.28515625" customWidth="1"/>
    <col min="260" max="260" width="10.85546875" customWidth="1"/>
    <col min="261" max="261" width="10.28515625" customWidth="1"/>
    <col min="262" max="262" width="13.7109375" customWidth="1"/>
    <col min="263" max="263" width="13.85546875" customWidth="1"/>
    <col min="264" max="264" width="13.5703125" customWidth="1"/>
    <col min="265" max="265" width="11.85546875" customWidth="1"/>
    <col min="266" max="266" width="12.85546875" customWidth="1"/>
    <col min="508" max="508" width="4.85546875" customWidth="1"/>
    <col min="509" max="509" width="8" customWidth="1"/>
    <col min="510" max="510" width="27.42578125" customWidth="1"/>
    <col min="512" max="512" width="12.42578125" customWidth="1"/>
    <col min="513" max="513" width="11.140625" customWidth="1"/>
    <col min="514" max="514" width="10.140625" customWidth="1"/>
    <col min="515" max="515" width="11.28515625" customWidth="1"/>
    <col min="516" max="516" width="10.85546875" customWidth="1"/>
    <col min="517" max="517" width="10.28515625" customWidth="1"/>
    <col min="518" max="518" width="13.7109375" customWidth="1"/>
    <col min="519" max="519" width="13.85546875" customWidth="1"/>
    <col min="520" max="520" width="13.5703125" customWidth="1"/>
    <col min="521" max="521" width="11.85546875" customWidth="1"/>
    <col min="522" max="522" width="12.85546875" customWidth="1"/>
    <col min="764" max="764" width="4.85546875" customWidth="1"/>
    <col min="765" max="765" width="8" customWidth="1"/>
    <col min="766" max="766" width="27.42578125" customWidth="1"/>
    <col min="768" max="768" width="12.42578125" customWidth="1"/>
    <col min="769" max="769" width="11.140625" customWidth="1"/>
    <col min="770" max="770" width="10.140625" customWidth="1"/>
    <col min="771" max="771" width="11.28515625" customWidth="1"/>
    <col min="772" max="772" width="10.85546875" customWidth="1"/>
    <col min="773" max="773" width="10.28515625" customWidth="1"/>
    <col min="774" max="774" width="13.7109375" customWidth="1"/>
    <col min="775" max="775" width="13.85546875" customWidth="1"/>
    <col min="776" max="776" width="13.5703125" customWidth="1"/>
    <col min="777" max="777" width="11.85546875" customWidth="1"/>
    <col min="778" max="778" width="12.85546875" customWidth="1"/>
  </cols>
  <sheetData>
    <row r="1" spans="1:12">
      <c r="C1" s="302" t="s">
        <v>470</v>
      </c>
    </row>
    <row r="2" spans="1:12" s="310" customFormat="1" ht="30">
      <c r="A2" s="303" t="s">
        <v>342</v>
      </c>
      <c r="B2" s="304" t="s">
        <v>343</v>
      </c>
      <c r="C2" s="217" t="s">
        <v>344</v>
      </c>
      <c r="D2" s="15" t="s">
        <v>412</v>
      </c>
      <c r="E2" s="5" t="s">
        <v>5</v>
      </c>
      <c r="F2" s="5" t="s">
        <v>345</v>
      </c>
      <c r="G2" s="666" t="s">
        <v>498</v>
      </c>
      <c r="H2" s="8" t="s">
        <v>8</v>
      </c>
      <c r="I2" s="305" t="s">
        <v>9</v>
      </c>
      <c r="J2" s="306" t="s">
        <v>10</v>
      </c>
      <c r="K2" s="307" t="s">
        <v>11</v>
      </c>
      <c r="L2" s="309"/>
    </row>
    <row r="3" spans="1:12">
      <c r="A3" s="311">
        <v>1</v>
      </c>
      <c r="B3" s="312" t="s">
        <v>471</v>
      </c>
      <c r="C3" s="237" t="s">
        <v>472</v>
      </c>
      <c r="D3" s="110">
        <v>6.49</v>
      </c>
      <c r="E3" s="312" t="s">
        <v>21</v>
      </c>
      <c r="F3" s="176" t="s">
        <v>18</v>
      </c>
      <c r="G3" s="610">
        <f>D3</f>
        <v>6.49</v>
      </c>
      <c r="H3" s="313"/>
      <c r="I3" s="110">
        <f t="shared" ref="I3:I11" si="0">D3</f>
        <v>6.49</v>
      </c>
      <c r="J3" s="313"/>
      <c r="K3" s="313"/>
      <c r="L3" s="309"/>
    </row>
    <row r="4" spans="1:12">
      <c r="A4" s="311">
        <v>2</v>
      </c>
      <c r="B4" s="312"/>
      <c r="C4" s="237" t="s">
        <v>441</v>
      </c>
      <c r="D4" s="110">
        <v>160.62</v>
      </c>
      <c r="E4" s="312" t="s">
        <v>21</v>
      </c>
      <c r="F4" s="176" t="s">
        <v>18</v>
      </c>
      <c r="G4" s="610">
        <f t="shared" ref="G4:G35" si="1">D4</f>
        <v>160.62</v>
      </c>
      <c r="H4" s="313"/>
      <c r="I4" s="110">
        <f t="shared" si="0"/>
        <v>160.62</v>
      </c>
      <c r="J4" s="313"/>
      <c r="K4" s="313"/>
      <c r="L4" s="315" t="s">
        <v>474</v>
      </c>
    </row>
    <row r="5" spans="1:12">
      <c r="A5" s="311">
        <v>3</v>
      </c>
      <c r="B5" s="312" t="s">
        <v>475</v>
      </c>
      <c r="C5" s="237" t="s">
        <v>476</v>
      </c>
      <c r="D5" s="110">
        <v>27.86</v>
      </c>
      <c r="E5" s="312" t="s">
        <v>21</v>
      </c>
      <c r="F5" s="176" t="s">
        <v>18</v>
      </c>
      <c r="G5" s="610">
        <f t="shared" si="1"/>
        <v>27.86</v>
      </c>
      <c r="H5" s="313"/>
      <c r="I5" s="110">
        <f t="shared" si="0"/>
        <v>27.86</v>
      </c>
      <c r="J5" s="313"/>
      <c r="K5" s="313"/>
      <c r="L5" s="315" t="s">
        <v>474</v>
      </c>
    </row>
    <row r="6" spans="1:12">
      <c r="A6" s="311">
        <v>4</v>
      </c>
      <c r="B6" s="312" t="s">
        <v>477</v>
      </c>
      <c r="C6" s="316" t="s">
        <v>478</v>
      </c>
      <c r="D6" s="110">
        <v>11.62</v>
      </c>
      <c r="E6" s="312" t="s">
        <v>21</v>
      </c>
      <c r="F6" s="176" t="s">
        <v>18</v>
      </c>
      <c r="G6" s="610">
        <f t="shared" si="1"/>
        <v>11.62</v>
      </c>
      <c r="H6" s="313"/>
      <c r="I6" s="110">
        <f t="shared" si="0"/>
        <v>11.62</v>
      </c>
      <c r="J6" s="313"/>
      <c r="K6" s="313"/>
      <c r="L6" s="315" t="s">
        <v>474</v>
      </c>
    </row>
    <row r="7" spans="1:12">
      <c r="A7" s="311">
        <v>5</v>
      </c>
      <c r="B7" s="312" t="s">
        <v>479</v>
      </c>
      <c r="C7" s="316" t="s">
        <v>480</v>
      </c>
      <c r="D7" s="110">
        <v>9.1199999999999992</v>
      </c>
      <c r="E7" s="312" t="s">
        <v>21</v>
      </c>
      <c r="F7" s="176" t="s">
        <v>18</v>
      </c>
      <c r="G7" s="610">
        <f t="shared" si="1"/>
        <v>9.1199999999999992</v>
      </c>
      <c r="H7" s="313"/>
      <c r="I7" s="110">
        <f t="shared" si="0"/>
        <v>9.1199999999999992</v>
      </c>
      <c r="J7" s="313"/>
      <c r="K7" s="313"/>
      <c r="L7" s="315" t="s">
        <v>474</v>
      </c>
    </row>
    <row r="8" spans="1:12">
      <c r="A8" s="311">
        <v>6</v>
      </c>
      <c r="B8" s="312" t="s">
        <v>481</v>
      </c>
      <c r="C8" s="316" t="s">
        <v>482</v>
      </c>
      <c r="D8" s="110">
        <v>24.48</v>
      </c>
      <c r="E8" s="312" t="s">
        <v>21</v>
      </c>
      <c r="F8" s="176" t="s">
        <v>18</v>
      </c>
      <c r="G8" s="610">
        <f t="shared" si="1"/>
        <v>24.48</v>
      </c>
      <c r="H8" s="313"/>
      <c r="I8" s="110">
        <f t="shared" si="0"/>
        <v>24.48</v>
      </c>
      <c r="J8" s="313"/>
      <c r="K8" s="313"/>
      <c r="L8" s="315" t="s">
        <v>474</v>
      </c>
    </row>
    <row r="9" spans="1:12">
      <c r="A9" s="311">
        <v>7</v>
      </c>
      <c r="B9" s="312" t="s">
        <v>483</v>
      </c>
      <c r="C9" s="316" t="s">
        <v>484</v>
      </c>
      <c r="D9" s="110">
        <v>14.53</v>
      </c>
      <c r="E9" s="312" t="s">
        <v>21</v>
      </c>
      <c r="F9" s="176" t="s">
        <v>18</v>
      </c>
      <c r="G9" s="610">
        <f t="shared" si="1"/>
        <v>14.53</v>
      </c>
      <c r="H9" s="313"/>
      <c r="I9" s="110">
        <f t="shared" si="0"/>
        <v>14.53</v>
      </c>
      <c r="J9" s="313"/>
      <c r="K9" s="313"/>
      <c r="L9" s="315" t="s">
        <v>474</v>
      </c>
    </row>
    <row r="10" spans="1:12">
      <c r="A10" s="311">
        <v>8</v>
      </c>
      <c r="B10" s="312" t="s">
        <v>485</v>
      </c>
      <c r="C10" s="316" t="s">
        <v>486</v>
      </c>
      <c r="D10" s="110">
        <v>26.96</v>
      </c>
      <c r="E10" s="312" t="s">
        <v>21</v>
      </c>
      <c r="F10" s="176" t="s">
        <v>18</v>
      </c>
      <c r="G10" s="610">
        <f t="shared" si="1"/>
        <v>26.96</v>
      </c>
      <c r="H10" s="313"/>
      <c r="I10" s="110">
        <f t="shared" si="0"/>
        <v>26.96</v>
      </c>
      <c r="J10" s="313"/>
      <c r="K10" s="313"/>
      <c r="L10" s="315" t="s">
        <v>474</v>
      </c>
    </row>
    <row r="11" spans="1:12">
      <c r="A11" s="311">
        <v>9</v>
      </c>
      <c r="B11" s="312" t="s">
        <v>487</v>
      </c>
      <c r="C11" s="316" t="s">
        <v>55</v>
      </c>
      <c r="D11" s="110">
        <v>2.6</v>
      </c>
      <c r="E11" s="312" t="s">
        <v>21</v>
      </c>
      <c r="F11" s="176" t="s">
        <v>18</v>
      </c>
      <c r="G11" s="610">
        <f t="shared" si="1"/>
        <v>2.6</v>
      </c>
      <c r="H11" s="313"/>
      <c r="I11" s="110">
        <f t="shared" si="0"/>
        <v>2.6</v>
      </c>
      <c r="J11" s="313"/>
      <c r="K11" s="313"/>
      <c r="L11" s="315" t="s">
        <v>474</v>
      </c>
    </row>
    <row r="12" spans="1:12">
      <c r="A12" s="317">
        <v>10</v>
      </c>
      <c r="B12" s="318" t="s">
        <v>488</v>
      </c>
      <c r="C12" s="319" t="s">
        <v>31</v>
      </c>
      <c r="D12" s="320">
        <v>7.46</v>
      </c>
      <c r="E12" s="308" t="s">
        <v>19</v>
      </c>
      <c r="F12" s="176" t="s">
        <v>18</v>
      </c>
      <c r="G12" s="610">
        <f t="shared" si="1"/>
        <v>7.46</v>
      </c>
      <c r="H12" s="313"/>
      <c r="I12" s="321"/>
      <c r="J12" s="313"/>
      <c r="K12" s="322">
        <f>D12</f>
        <v>7.46</v>
      </c>
      <c r="L12" s="315" t="s">
        <v>474</v>
      </c>
    </row>
    <row r="13" spans="1:12">
      <c r="A13" s="311">
        <v>11</v>
      </c>
      <c r="B13" s="312" t="s">
        <v>489</v>
      </c>
      <c r="C13" s="316" t="s">
        <v>490</v>
      </c>
      <c r="D13" s="110">
        <v>7.13</v>
      </c>
      <c r="E13" s="312" t="s">
        <v>21</v>
      </c>
      <c r="F13" s="176" t="s">
        <v>18</v>
      </c>
      <c r="G13" s="610">
        <f t="shared" si="1"/>
        <v>7.13</v>
      </c>
      <c r="H13" s="313"/>
      <c r="I13" s="110">
        <f>D13</f>
        <v>7.13</v>
      </c>
      <c r="J13" s="313"/>
      <c r="K13" s="313"/>
      <c r="L13" s="315" t="s">
        <v>474</v>
      </c>
    </row>
    <row r="14" spans="1:12">
      <c r="A14" s="311">
        <v>12</v>
      </c>
      <c r="B14" s="312" t="s">
        <v>491</v>
      </c>
      <c r="C14" s="316" t="s">
        <v>490</v>
      </c>
      <c r="D14" s="110">
        <v>7.09</v>
      </c>
      <c r="E14" s="312" t="s">
        <v>21</v>
      </c>
      <c r="F14" s="176" t="s">
        <v>18</v>
      </c>
      <c r="G14" s="610">
        <f t="shared" si="1"/>
        <v>7.09</v>
      </c>
      <c r="H14" s="313"/>
      <c r="I14" s="110">
        <f>D14</f>
        <v>7.09</v>
      </c>
      <c r="J14" s="313"/>
      <c r="K14" s="313"/>
      <c r="L14" s="315" t="s">
        <v>474</v>
      </c>
    </row>
    <row r="15" spans="1:12">
      <c r="A15" s="311">
        <v>13</v>
      </c>
      <c r="B15" s="312" t="s">
        <v>492</v>
      </c>
      <c r="C15" s="316" t="s">
        <v>55</v>
      </c>
      <c r="D15" s="110">
        <v>6.49</v>
      </c>
      <c r="E15" s="312" t="s">
        <v>21</v>
      </c>
      <c r="F15" s="176" t="s">
        <v>18</v>
      </c>
      <c r="G15" s="610">
        <f t="shared" si="1"/>
        <v>6.49</v>
      </c>
      <c r="H15" s="313"/>
      <c r="I15" s="110">
        <f>D15</f>
        <v>6.49</v>
      </c>
      <c r="J15" s="313"/>
      <c r="K15" s="313"/>
      <c r="L15" s="315" t="s">
        <v>474</v>
      </c>
    </row>
    <row r="16" spans="1:12" ht="30">
      <c r="A16" s="311">
        <v>14</v>
      </c>
      <c r="B16" s="312" t="s">
        <v>493</v>
      </c>
      <c r="C16" s="237" t="s">
        <v>494</v>
      </c>
      <c r="D16" s="110">
        <v>14.73</v>
      </c>
      <c r="E16" s="312" t="s">
        <v>21</v>
      </c>
      <c r="F16" s="176" t="s">
        <v>37</v>
      </c>
      <c r="G16" s="610">
        <f t="shared" si="1"/>
        <v>14.73</v>
      </c>
      <c r="H16" s="313"/>
      <c r="I16" s="110">
        <f>D16</f>
        <v>14.73</v>
      </c>
      <c r="J16" s="313"/>
      <c r="K16" s="313"/>
      <c r="L16" s="315" t="s">
        <v>474</v>
      </c>
    </row>
    <row r="17" spans="1:12">
      <c r="A17" s="323">
        <v>15</v>
      </c>
      <c r="B17" s="17" t="s">
        <v>496</v>
      </c>
      <c r="C17" s="324" t="s">
        <v>497</v>
      </c>
      <c r="D17" s="325">
        <v>15.57</v>
      </c>
      <c r="E17" s="321" t="s">
        <v>498</v>
      </c>
      <c r="F17" s="176" t="s">
        <v>37</v>
      </c>
      <c r="G17" s="610">
        <f t="shared" si="1"/>
        <v>15.57</v>
      </c>
      <c r="H17" s="313"/>
      <c r="I17" s="325"/>
      <c r="J17" s="313"/>
      <c r="K17" s="313"/>
      <c r="L17" s="315" t="s">
        <v>474</v>
      </c>
    </row>
    <row r="18" spans="1:12">
      <c r="A18" s="311">
        <v>16</v>
      </c>
      <c r="B18" s="312" t="s">
        <v>499</v>
      </c>
      <c r="C18" s="316" t="s">
        <v>55</v>
      </c>
      <c r="D18" s="110">
        <v>3.94</v>
      </c>
      <c r="E18" s="312" t="s">
        <v>21</v>
      </c>
      <c r="F18" s="176" t="s">
        <v>37</v>
      </c>
      <c r="G18" s="610">
        <f t="shared" si="1"/>
        <v>3.94</v>
      </c>
      <c r="H18" s="313"/>
      <c r="I18" s="110">
        <f>D18</f>
        <v>3.94</v>
      </c>
      <c r="J18" s="313"/>
      <c r="K18" s="313"/>
      <c r="L18" s="315" t="s">
        <v>474</v>
      </c>
    </row>
    <row r="19" spans="1:12">
      <c r="A19" s="311">
        <v>17</v>
      </c>
      <c r="B19" s="312" t="s">
        <v>500</v>
      </c>
      <c r="C19" s="316" t="s">
        <v>55</v>
      </c>
      <c r="D19" s="110">
        <v>7.24</v>
      </c>
      <c r="E19" s="312" t="s">
        <v>21</v>
      </c>
      <c r="F19" s="176" t="s">
        <v>37</v>
      </c>
      <c r="G19" s="610">
        <f t="shared" si="1"/>
        <v>7.24</v>
      </c>
      <c r="H19" s="313"/>
      <c r="I19" s="110">
        <f>D19</f>
        <v>7.24</v>
      </c>
      <c r="J19" s="313"/>
      <c r="K19" s="313"/>
      <c r="L19" s="315" t="s">
        <v>474</v>
      </c>
    </row>
    <row r="20" spans="1:12" ht="38.25">
      <c r="A20" s="311">
        <v>18</v>
      </c>
      <c r="B20" s="312" t="s">
        <v>501</v>
      </c>
      <c r="C20" s="326" t="s">
        <v>502</v>
      </c>
      <c r="D20" s="110">
        <v>73.959999999999994</v>
      </c>
      <c r="E20" s="312" t="s">
        <v>21</v>
      </c>
      <c r="F20" s="176" t="s">
        <v>37</v>
      </c>
      <c r="G20" s="610">
        <f t="shared" si="1"/>
        <v>73.959999999999994</v>
      </c>
      <c r="H20" s="313"/>
      <c r="I20" s="110">
        <f>D20</f>
        <v>73.959999999999994</v>
      </c>
      <c r="J20" s="313"/>
      <c r="K20" s="313"/>
      <c r="L20" s="315" t="s">
        <v>474</v>
      </c>
    </row>
    <row r="21" spans="1:12" ht="38.25">
      <c r="A21" s="327">
        <v>19</v>
      </c>
      <c r="B21" s="328" t="s">
        <v>503</v>
      </c>
      <c r="C21" s="329" t="s">
        <v>504</v>
      </c>
      <c r="D21" s="330">
        <v>13.95</v>
      </c>
      <c r="E21" s="312" t="s">
        <v>21</v>
      </c>
      <c r="F21" s="176" t="s">
        <v>37</v>
      </c>
      <c r="G21" s="610">
        <f t="shared" si="1"/>
        <v>13.95</v>
      </c>
      <c r="H21" s="313"/>
      <c r="I21" s="330">
        <f>D21</f>
        <v>13.95</v>
      </c>
      <c r="J21" s="313"/>
      <c r="K21" s="313"/>
      <c r="L21" s="315" t="s">
        <v>474</v>
      </c>
    </row>
    <row r="22" spans="1:12">
      <c r="A22" s="311">
        <v>20</v>
      </c>
      <c r="B22" s="312"/>
      <c r="C22" s="316" t="s">
        <v>74</v>
      </c>
      <c r="D22" s="110">
        <v>5.45</v>
      </c>
      <c r="E22" s="312" t="s">
        <v>21</v>
      </c>
      <c r="F22" s="176" t="s">
        <v>18</v>
      </c>
      <c r="G22" s="610">
        <f t="shared" si="1"/>
        <v>5.45</v>
      </c>
      <c r="H22" s="313"/>
      <c r="I22" s="110">
        <f>D22</f>
        <v>5.45</v>
      </c>
      <c r="J22" s="313"/>
      <c r="K22" s="313"/>
      <c r="L22" s="315" t="s">
        <v>474</v>
      </c>
    </row>
    <row r="23" spans="1:12" ht="30">
      <c r="A23" s="323">
        <v>21</v>
      </c>
      <c r="B23" s="321" t="s">
        <v>505</v>
      </c>
      <c r="C23" s="324" t="s">
        <v>506</v>
      </c>
      <c r="D23" s="325">
        <v>14.19</v>
      </c>
      <c r="E23" s="321" t="s">
        <v>498</v>
      </c>
      <c r="F23" s="176" t="s">
        <v>37</v>
      </c>
      <c r="G23" s="610">
        <f t="shared" si="1"/>
        <v>14.19</v>
      </c>
      <c r="H23" s="313"/>
      <c r="I23" s="321"/>
      <c r="J23" s="313"/>
      <c r="K23" s="313"/>
      <c r="L23" s="315" t="s">
        <v>474</v>
      </c>
    </row>
    <row r="24" spans="1:12">
      <c r="A24" s="311">
        <v>22</v>
      </c>
      <c r="B24" s="312" t="s">
        <v>507</v>
      </c>
      <c r="C24" s="316" t="s">
        <v>55</v>
      </c>
      <c r="D24" s="110">
        <v>28.38</v>
      </c>
      <c r="E24" s="312" t="s">
        <v>21</v>
      </c>
      <c r="F24" s="176" t="s">
        <v>37</v>
      </c>
      <c r="G24" s="610">
        <f t="shared" si="1"/>
        <v>28.38</v>
      </c>
      <c r="H24" s="313"/>
      <c r="I24" s="110">
        <f t="shared" ref="I24:I35" si="2">D24</f>
        <v>28.38</v>
      </c>
      <c r="J24" s="313"/>
      <c r="K24" s="313"/>
      <c r="L24" s="315" t="s">
        <v>474</v>
      </c>
    </row>
    <row r="25" spans="1:12">
      <c r="A25" s="311">
        <v>23</v>
      </c>
      <c r="B25" s="312" t="s">
        <v>508</v>
      </c>
      <c r="C25" s="316" t="s">
        <v>36</v>
      </c>
      <c r="D25" s="110">
        <v>16.11</v>
      </c>
      <c r="E25" s="312" t="s">
        <v>21</v>
      </c>
      <c r="F25" s="176" t="s">
        <v>37</v>
      </c>
      <c r="G25" s="610">
        <f t="shared" si="1"/>
        <v>16.11</v>
      </c>
      <c r="H25" s="313"/>
      <c r="I25" s="110">
        <f t="shared" si="2"/>
        <v>16.11</v>
      </c>
      <c r="J25" s="313"/>
      <c r="K25" s="313"/>
      <c r="L25" s="315" t="s">
        <v>474</v>
      </c>
    </row>
    <row r="26" spans="1:12" ht="15" customHeight="1">
      <c r="A26" s="311">
        <v>24</v>
      </c>
      <c r="B26" s="312" t="s">
        <v>509</v>
      </c>
      <c r="C26" s="735" t="s">
        <v>510</v>
      </c>
      <c r="D26" s="736">
        <v>31.59</v>
      </c>
      <c r="E26" s="312" t="s">
        <v>21</v>
      </c>
      <c r="F26" s="176" t="s">
        <v>37</v>
      </c>
      <c r="G26" s="610">
        <f t="shared" si="1"/>
        <v>31.59</v>
      </c>
      <c r="H26" s="313"/>
      <c r="I26" s="110">
        <f t="shared" si="2"/>
        <v>31.59</v>
      </c>
      <c r="J26" s="313"/>
      <c r="K26" s="313"/>
      <c r="L26" s="315" t="s">
        <v>474</v>
      </c>
    </row>
    <row r="27" spans="1:12">
      <c r="A27" s="311">
        <v>25</v>
      </c>
      <c r="B27" s="312" t="s">
        <v>511</v>
      </c>
      <c r="C27" s="735"/>
      <c r="D27" s="736"/>
      <c r="E27" s="312" t="s">
        <v>21</v>
      </c>
      <c r="F27" s="176" t="s">
        <v>37</v>
      </c>
      <c r="G27" s="610">
        <f t="shared" si="1"/>
        <v>0</v>
      </c>
      <c r="H27" s="313"/>
      <c r="I27" s="110">
        <f t="shared" si="2"/>
        <v>0</v>
      </c>
      <c r="J27" s="313"/>
      <c r="K27" s="313"/>
      <c r="L27" s="315" t="s">
        <v>474</v>
      </c>
    </row>
    <row r="28" spans="1:12">
      <c r="A28" s="311">
        <v>26</v>
      </c>
      <c r="B28" s="312" t="s">
        <v>512</v>
      </c>
      <c r="C28" s="316" t="s">
        <v>513</v>
      </c>
      <c r="D28" s="110">
        <v>21.58</v>
      </c>
      <c r="E28" s="312" t="s">
        <v>21</v>
      </c>
      <c r="F28" s="176" t="s">
        <v>18</v>
      </c>
      <c r="G28" s="610">
        <f t="shared" si="1"/>
        <v>21.58</v>
      </c>
      <c r="H28" s="313"/>
      <c r="I28" s="110">
        <f t="shared" si="2"/>
        <v>21.58</v>
      </c>
      <c r="J28" s="313"/>
      <c r="K28" s="313"/>
      <c r="L28" s="315" t="s">
        <v>474</v>
      </c>
    </row>
    <row r="29" spans="1:12" ht="38.25">
      <c r="A29" s="311">
        <v>27</v>
      </c>
      <c r="B29" s="312" t="s">
        <v>514</v>
      </c>
      <c r="C29" s="326" t="s">
        <v>515</v>
      </c>
      <c r="D29" s="110">
        <v>1.85</v>
      </c>
      <c r="E29" s="312" t="s">
        <v>21</v>
      </c>
      <c r="F29" s="176" t="s">
        <v>18</v>
      </c>
      <c r="G29" s="610">
        <f t="shared" si="1"/>
        <v>1.85</v>
      </c>
      <c r="H29" s="313"/>
      <c r="I29" s="110">
        <f t="shared" si="2"/>
        <v>1.85</v>
      </c>
      <c r="J29" s="313"/>
      <c r="K29" s="313"/>
      <c r="L29" s="315" t="s">
        <v>474</v>
      </c>
    </row>
    <row r="30" spans="1:12">
      <c r="A30" s="311">
        <v>28</v>
      </c>
      <c r="B30" s="312" t="s">
        <v>516</v>
      </c>
      <c r="C30" s="237" t="s">
        <v>517</v>
      </c>
      <c r="D30" s="110">
        <v>18</v>
      </c>
      <c r="E30" s="312" t="s">
        <v>21</v>
      </c>
      <c r="F30" s="176" t="s">
        <v>37</v>
      </c>
      <c r="G30" s="610">
        <f t="shared" si="1"/>
        <v>18</v>
      </c>
      <c r="H30" s="313"/>
      <c r="I30" s="110">
        <f t="shared" si="2"/>
        <v>18</v>
      </c>
      <c r="J30" s="313"/>
      <c r="K30" s="313"/>
      <c r="L30" s="315" t="s">
        <v>474</v>
      </c>
    </row>
    <row r="31" spans="1:12">
      <c r="A31" s="311">
        <v>29</v>
      </c>
      <c r="B31" s="312" t="s">
        <v>518</v>
      </c>
      <c r="C31" s="316" t="s">
        <v>519</v>
      </c>
      <c r="D31" s="110">
        <v>13.47</v>
      </c>
      <c r="E31" s="312" t="s">
        <v>21</v>
      </c>
      <c r="F31" s="176" t="s">
        <v>18</v>
      </c>
      <c r="G31" s="610">
        <f t="shared" si="1"/>
        <v>13.47</v>
      </c>
      <c r="H31" s="313"/>
      <c r="I31" s="110">
        <f t="shared" si="2"/>
        <v>13.47</v>
      </c>
      <c r="J31" s="313"/>
      <c r="K31" s="313"/>
      <c r="L31" s="315" t="s">
        <v>474</v>
      </c>
    </row>
    <row r="32" spans="1:12">
      <c r="A32" s="311">
        <v>30</v>
      </c>
      <c r="B32" s="312" t="s">
        <v>520</v>
      </c>
      <c r="C32" s="316" t="s">
        <v>521</v>
      </c>
      <c r="D32" s="110">
        <v>16.89</v>
      </c>
      <c r="E32" s="312" t="s">
        <v>21</v>
      </c>
      <c r="F32" s="176" t="s">
        <v>18</v>
      </c>
      <c r="G32" s="610">
        <f t="shared" si="1"/>
        <v>16.89</v>
      </c>
      <c r="H32" s="313"/>
      <c r="I32" s="110">
        <f t="shared" si="2"/>
        <v>16.89</v>
      </c>
      <c r="J32" s="313"/>
      <c r="K32" s="313"/>
      <c r="L32" s="315" t="s">
        <v>474</v>
      </c>
    </row>
    <row r="33" spans="1:12">
      <c r="A33" s="311">
        <v>31</v>
      </c>
      <c r="B33" s="312" t="s">
        <v>522</v>
      </c>
      <c r="C33" s="316" t="s">
        <v>523</v>
      </c>
      <c r="D33" s="110">
        <v>19.670000000000002</v>
      </c>
      <c r="E33" s="312" t="s">
        <v>21</v>
      </c>
      <c r="F33" s="176" t="s">
        <v>18</v>
      </c>
      <c r="G33" s="610">
        <f t="shared" si="1"/>
        <v>19.670000000000002</v>
      </c>
      <c r="H33" s="313"/>
      <c r="I33" s="110">
        <f t="shared" si="2"/>
        <v>19.670000000000002</v>
      </c>
      <c r="J33" s="313"/>
      <c r="K33" s="313"/>
      <c r="L33" s="315" t="s">
        <v>474</v>
      </c>
    </row>
    <row r="34" spans="1:12">
      <c r="A34" s="311">
        <v>32</v>
      </c>
      <c r="B34" s="312" t="s">
        <v>524</v>
      </c>
      <c r="C34" s="316" t="s">
        <v>525</v>
      </c>
      <c r="D34" s="110">
        <v>70.19</v>
      </c>
      <c r="E34" s="312" t="s">
        <v>21</v>
      </c>
      <c r="F34" s="176" t="s">
        <v>18</v>
      </c>
      <c r="G34" s="610">
        <f t="shared" si="1"/>
        <v>70.19</v>
      </c>
      <c r="H34" s="313"/>
      <c r="I34" s="110">
        <f t="shared" si="2"/>
        <v>70.19</v>
      </c>
      <c r="J34" s="313"/>
      <c r="K34" s="313"/>
      <c r="L34" s="315" t="s">
        <v>474</v>
      </c>
    </row>
    <row r="35" spans="1:12">
      <c r="A35" s="311">
        <v>33</v>
      </c>
      <c r="B35" s="312"/>
      <c r="C35" s="316" t="s">
        <v>441</v>
      </c>
      <c r="D35" s="110">
        <v>30.51</v>
      </c>
      <c r="E35" s="312" t="s">
        <v>21</v>
      </c>
      <c r="F35" s="176" t="s">
        <v>18</v>
      </c>
      <c r="G35" s="610">
        <f t="shared" si="1"/>
        <v>30.51</v>
      </c>
      <c r="H35" s="313"/>
      <c r="I35" s="110">
        <f t="shared" si="2"/>
        <v>30.51</v>
      </c>
      <c r="J35" s="313"/>
      <c r="K35" s="313"/>
      <c r="L35" s="315" t="s">
        <v>474</v>
      </c>
    </row>
    <row r="36" spans="1:12" s="302" customFormat="1" ht="12.75">
      <c r="A36" s="331"/>
      <c r="B36" s="331"/>
      <c r="C36" s="332" t="s">
        <v>117</v>
      </c>
      <c r="D36" s="333">
        <f>SUM(D3:D35)</f>
        <v>729.72</v>
      </c>
      <c r="E36" s="314"/>
      <c r="F36" s="314"/>
      <c r="G36" s="610">
        <f>SUM(G3:G35)</f>
        <v>729.72</v>
      </c>
      <c r="H36" s="334"/>
      <c r="I36" s="335">
        <f>SUM(I3:I35)</f>
        <v>692.5</v>
      </c>
      <c r="J36" s="334"/>
      <c r="K36" s="336">
        <f>SUM(K3:K35)</f>
        <v>7.46</v>
      </c>
      <c r="L36" s="337"/>
    </row>
    <row r="37" spans="1:12" s="302" customFormat="1" ht="12.75">
      <c r="A37" s="677"/>
      <c r="B37" s="677"/>
      <c r="C37" s="678" t="s">
        <v>101</v>
      </c>
      <c r="D37" s="679">
        <f>I36+K36+D23+D17</f>
        <v>729.72000000000014</v>
      </c>
      <c r="E37" s="665"/>
      <c r="F37" s="680"/>
      <c r="G37" s="681"/>
      <c r="H37" s="682"/>
      <c r="I37" s="681"/>
      <c r="J37" s="682"/>
      <c r="K37" s="682"/>
      <c r="L37" s="683"/>
    </row>
    <row r="38" spans="1:12">
      <c r="C38" s="558" t="s">
        <v>822</v>
      </c>
      <c r="D38" s="119">
        <f>D36-G36</f>
        <v>0</v>
      </c>
      <c r="F38" s="338"/>
      <c r="G38" s="338"/>
      <c r="L38" s="309"/>
    </row>
    <row r="39" spans="1:12">
      <c r="L39" s="309"/>
    </row>
    <row r="40" spans="1:12">
      <c r="C40" s="173" t="s">
        <v>102</v>
      </c>
      <c r="D40" s="129"/>
      <c r="L40" s="309"/>
    </row>
    <row r="41" spans="1:12">
      <c r="C41" s="175" t="s">
        <v>103</v>
      </c>
      <c r="D41" s="176" t="s">
        <v>37</v>
      </c>
      <c r="L41" s="309"/>
    </row>
    <row r="42" spans="1:12">
      <c r="C42" s="175" t="s">
        <v>104</v>
      </c>
      <c r="D42" s="176" t="s">
        <v>18</v>
      </c>
      <c r="L42" s="309"/>
    </row>
    <row r="43" spans="1:12">
      <c r="C43" s="175" t="s">
        <v>105</v>
      </c>
      <c r="D43" s="176" t="s">
        <v>79</v>
      </c>
      <c r="L43" s="309"/>
    </row>
    <row r="44" spans="1:12">
      <c r="C44" s="175" t="s">
        <v>106</v>
      </c>
      <c r="D44" s="176" t="s">
        <v>107</v>
      </c>
      <c r="L44" s="309"/>
    </row>
    <row r="45" spans="1:12">
      <c r="C45" s="175" t="s">
        <v>108</v>
      </c>
      <c r="D45" s="176" t="s">
        <v>49</v>
      </c>
      <c r="L45" s="309"/>
    </row>
    <row r="46" spans="1:12">
      <c r="L46" s="309"/>
    </row>
    <row r="47" spans="1:12" s="339" customFormat="1">
      <c r="D47" s="3"/>
      <c r="E47" s="3"/>
      <c r="F47" s="3"/>
      <c r="G47" s="3"/>
      <c r="I47" s="3"/>
      <c r="L47" s="3"/>
    </row>
    <row r="48" spans="1:12" s="339" customFormat="1" ht="15" customHeight="1">
      <c r="C48" s="53" t="s">
        <v>109</v>
      </c>
      <c r="D48" s="723" t="s">
        <v>110</v>
      </c>
      <c r="E48" s="723"/>
      <c r="F48" s="723"/>
      <c r="G48" s="723"/>
      <c r="H48" s="723"/>
      <c r="I48" s="723"/>
      <c r="J48" s="723"/>
      <c r="K48" s="723"/>
      <c r="L48" s="685">
        <v>0</v>
      </c>
    </row>
    <row r="49" spans="3:12" s="339" customFormat="1" ht="30" customHeight="1">
      <c r="C49" s="55" t="s">
        <v>111</v>
      </c>
      <c r="D49" s="724" t="s">
        <v>112</v>
      </c>
      <c r="E49" s="724"/>
      <c r="F49" s="724"/>
      <c r="G49" s="724"/>
      <c r="H49" s="724"/>
      <c r="I49" s="724"/>
      <c r="J49" s="724"/>
      <c r="K49" s="724"/>
      <c r="L49" s="688">
        <f>I36</f>
        <v>692.5</v>
      </c>
    </row>
    <row r="50" spans="3:12" s="339" customFormat="1" ht="30" customHeight="1">
      <c r="C50" s="91" t="s">
        <v>113</v>
      </c>
      <c r="D50" s="737" t="s">
        <v>114</v>
      </c>
      <c r="E50" s="737"/>
      <c r="F50" s="737"/>
      <c r="G50" s="737"/>
      <c r="H50" s="737"/>
      <c r="I50" s="737"/>
      <c r="J50" s="737"/>
      <c r="K50" s="737"/>
      <c r="L50" s="686">
        <v>0</v>
      </c>
    </row>
    <row r="51" spans="3:12" s="339" customFormat="1" ht="30" customHeight="1">
      <c r="C51" s="609" t="s">
        <v>115</v>
      </c>
      <c r="D51" s="726" t="s">
        <v>116</v>
      </c>
      <c r="E51" s="726"/>
      <c r="F51" s="726"/>
      <c r="G51" s="726"/>
      <c r="H51" s="726"/>
      <c r="I51" s="726"/>
      <c r="J51" s="726"/>
      <c r="K51" s="726"/>
      <c r="L51" s="687">
        <f>K36</f>
        <v>7.46</v>
      </c>
    </row>
    <row r="53" spans="3:12">
      <c r="C53" s="299" t="s">
        <v>118</v>
      </c>
      <c r="L53" s="554">
        <f>G36</f>
        <v>729.72</v>
      </c>
    </row>
  </sheetData>
  <mergeCells count="6">
    <mergeCell ref="D51:K51"/>
    <mergeCell ref="C26:C27"/>
    <mergeCell ref="D26:D27"/>
    <mergeCell ref="D48:K48"/>
    <mergeCell ref="D49:K49"/>
    <mergeCell ref="D50:K50"/>
  </mergeCells>
  <pageMargins left="0.7" right="0.7" top="0.75" bottom="0.75" header="0.51180555555555496" footer="0.51180555555555496"/>
  <pageSetup paperSize="9" scale="94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AMK55"/>
  <sheetViews>
    <sheetView topLeftCell="A12" zoomScaleNormal="100" workbookViewId="0">
      <selection activeCell="O36" sqref="O36:Q36"/>
    </sheetView>
  </sheetViews>
  <sheetFormatPr defaultColWidth="8.7109375" defaultRowHeight="15"/>
  <cols>
    <col min="1" max="1" width="4.85546875" style="129" customWidth="1"/>
    <col min="2" max="2" width="8.140625" style="129" customWidth="1"/>
    <col min="3" max="3" width="21.28515625" style="129" customWidth="1"/>
    <col min="4" max="4" width="12.5703125" style="129" customWidth="1"/>
    <col min="5" max="5" width="18.7109375" style="343" customWidth="1"/>
    <col min="6" max="7" width="10.7109375" style="129" customWidth="1"/>
    <col min="8" max="8" width="9.140625" style="128" customWidth="1"/>
    <col min="9" max="9" width="11" style="128" customWidth="1"/>
    <col min="10" max="10" width="11.42578125" style="128" customWidth="1"/>
    <col min="11" max="11" width="10.85546875" style="128" customWidth="1"/>
    <col min="12" max="12" width="8.42578125" style="128" customWidth="1"/>
    <col min="13" max="258" width="8.7109375" style="129"/>
    <col min="259" max="259" width="4.85546875" style="129" customWidth="1"/>
    <col min="260" max="260" width="8.140625" style="129" customWidth="1"/>
    <col min="261" max="261" width="21.28515625" style="129" customWidth="1"/>
    <col min="262" max="262" width="9.85546875" style="129" customWidth="1"/>
    <col min="263" max="263" width="11" style="129" customWidth="1"/>
    <col min="264" max="264" width="10.7109375" style="129" customWidth="1"/>
    <col min="265" max="265" width="8.7109375" style="129"/>
    <col min="266" max="266" width="11" style="129" customWidth="1"/>
    <col min="267" max="267" width="11.42578125" style="129" customWidth="1"/>
    <col min="268" max="268" width="10.85546875" style="129" customWidth="1"/>
    <col min="269" max="514" width="8.7109375" style="129"/>
    <col min="515" max="515" width="4.85546875" style="129" customWidth="1"/>
    <col min="516" max="516" width="8.140625" style="129" customWidth="1"/>
    <col min="517" max="517" width="21.28515625" style="129" customWidth="1"/>
    <col min="518" max="518" width="9.85546875" style="129" customWidth="1"/>
    <col min="519" max="519" width="11" style="129" customWidth="1"/>
    <col min="520" max="520" width="10.7109375" style="129" customWidth="1"/>
    <col min="521" max="521" width="8.7109375" style="129"/>
    <col min="522" max="522" width="11" style="129" customWidth="1"/>
    <col min="523" max="523" width="11.42578125" style="129" customWidth="1"/>
    <col min="524" max="524" width="10.85546875" style="129" customWidth="1"/>
    <col min="525" max="770" width="8.7109375" style="129"/>
    <col min="771" max="771" width="4.85546875" style="129" customWidth="1"/>
    <col min="772" max="772" width="8.140625" style="129" customWidth="1"/>
    <col min="773" max="773" width="21.28515625" style="129" customWidth="1"/>
    <col min="774" max="774" width="9.85546875" style="129" customWidth="1"/>
    <col min="775" max="775" width="11" style="129" customWidth="1"/>
    <col min="776" max="776" width="10.7109375" style="129" customWidth="1"/>
    <col min="777" max="777" width="8.7109375" style="129"/>
    <col min="778" max="778" width="11" style="129" customWidth="1"/>
    <col min="779" max="779" width="11.42578125" style="129" customWidth="1"/>
    <col min="780" max="780" width="10.85546875" style="129" customWidth="1"/>
    <col min="781" max="1025" width="8.7109375" style="129"/>
  </cols>
  <sheetData>
    <row r="1" spans="1:16">
      <c r="C1" s="262" t="s">
        <v>526</v>
      </c>
    </row>
    <row r="2" spans="1:16" s="261" customFormat="1" ht="30">
      <c r="A2" s="263" t="s">
        <v>342</v>
      </c>
      <c r="B2" s="264" t="s">
        <v>343</v>
      </c>
      <c r="C2" s="264" t="s">
        <v>344</v>
      </c>
      <c r="D2" s="134" t="s">
        <v>345</v>
      </c>
      <c r="E2" s="134" t="s">
        <v>4</v>
      </c>
      <c r="F2" s="134" t="s">
        <v>5</v>
      </c>
      <c r="G2" s="15" t="s">
        <v>412</v>
      </c>
      <c r="H2" s="265" t="s">
        <v>8</v>
      </c>
      <c r="I2" s="224" t="s">
        <v>9</v>
      </c>
      <c r="J2" s="266" t="s">
        <v>10</v>
      </c>
      <c r="K2" s="234" t="s">
        <v>11</v>
      </c>
      <c r="L2" s="158" t="s">
        <v>47</v>
      </c>
      <c r="O2" s="690" t="s">
        <v>826</v>
      </c>
      <c r="P2" s="690" t="s">
        <v>825</v>
      </c>
    </row>
    <row r="3" spans="1:16" ht="30">
      <c r="A3" s="344" t="s">
        <v>527</v>
      </c>
      <c r="B3" s="345" t="s">
        <v>528</v>
      </c>
      <c r="C3" s="269" t="s">
        <v>529</v>
      </c>
      <c r="D3" s="346" t="s">
        <v>37</v>
      </c>
      <c r="E3" s="224" t="s">
        <v>14</v>
      </c>
      <c r="F3" s="147" t="s">
        <v>21</v>
      </c>
      <c r="G3" s="149">
        <v>14.87</v>
      </c>
      <c r="H3" s="347"/>
      <c r="I3" s="149">
        <f>G3</f>
        <v>14.87</v>
      </c>
      <c r="J3" s="134"/>
      <c r="K3" s="134"/>
      <c r="L3" s="347"/>
      <c r="M3" s="146" t="s">
        <v>16</v>
      </c>
      <c r="O3" s="691">
        <f>G3</f>
        <v>14.87</v>
      </c>
      <c r="P3" s="144"/>
    </row>
    <row r="4" spans="1:16">
      <c r="A4" s="344" t="s">
        <v>527</v>
      </c>
      <c r="B4" s="345"/>
      <c r="C4" s="269" t="s">
        <v>441</v>
      </c>
      <c r="D4" s="346" t="s">
        <v>37</v>
      </c>
      <c r="E4" s="224" t="s">
        <v>14</v>
      </c>
      <c r="F4" s="147" t="s">
        <v>21</v>
      </c>
      <c r="G4" s="149">
        <v>53.53</v>
      </c>
      <c r="H4" s="347"/>
      <c r="I4" s="149">
        <f>G4</f>
        <v>53.53</v>
      </c>
      <c r="J4" s="134"/>
      <c r="K4" s="134"/>
      <c r="L4" s="347"/>
      <c r="M4" s="146" t="s">
        <v>16</v>
      </c>
      <c r="O4" s="691">
        <f>G4</f>
        <v>53.53</v>
      </c>
      <c r="P4" s="144"/>
    </row>
    <row r="5" spans="1:16">
      <c r="A5" s="344" t="s">
        <v>527</v>
      </c>
      <c r="B5" s="345" t="s">
        <v>530</v>
      </c>
      <c r="C5" s="269" t="s">
        <v>531</v>
      </c>
      <c r="D5" s="346" t="s">
        <v>18</v>
      </c>
      <c r="E5" s="224" t="s">
        <v>18</v>
      </c>
      <c r="F5" s="147" t="s">
        <v>21</v>
      </c>
      <c r="G5" s="149">
        <v>6.76</v>
      </c>
      <c r="H5" s="347"/>
      <c r="I5" s="149">
        <f>G5</f>
        <v>6.76</v>
      </c>
      <c r="J5" s="134"/>
      <c r="K5" s="134"/>
      <c r="L5" s="347"/>
      <c r="M5" s="146" t="s">
        <v>16</v>
      </c>
      <c r="O5" s="144"/>
      <c r="P5" s="691">
        <f>G5</f>
        <v>6.76</v>
      </c>
    </row>
    <row r="6" spans="1:16">
      <c r="A6" s="344" t="s">
        <v>527</v>
      </c>
      <c r="B6" s="345" t="s">
        <v>532</v>
      </c>
      <c r="C6" s="269" t="s">
        <v>533</v>
      </c>
      <c r="D6" s="346" t="s">
        <v>37</v>
      </c>
      <c r="E6" s="224" t="s">
        <v>14</v>
      </c>
      <c r="F6" s="147" t="s">
        <v>21</v>
      </c>
      <c r="G6" s="149">
        <v>14.78</v>
      </c>
      <c r="H6" s="347"/>
      <c r="I6" s="149">
        <f>G6</f>
        <v>14.78</v>
      </c>
      <c r="J6" s="134"/>
      <c r="K6" s="134"/>
      <c r="L6" s="347"/>
      <c r="M6" s="146" t="s">
        <v>16</v>
      </c>
      <c r="O6" s="691">
        <f>G6</f>
        <v>14.78</v>
      </c>
      <c r="P6" s="144"/>
    </row>
    <row r="7" spans="1:16">
      <c r="A7" s="348" t="s">
        <v>527</v>
      </c>
      <c r="B7" s="349" t="s">
        <v>534</v>
      </c>
      <c r="C7" s="274" t="s">
        <v>535</v>
      </c>
      <c r="D7" s="350" t="s">
        <v>18</v>
      </c>
      <c r="E7" s="234" t="s">
        <v>18</v>
      </c>
      <c r="F7" s="275" t="s">
        <v>19</v>
      </c>
      <c r="G7" s="143">
        <v>11.38</v>
      </c>
      <c r="H7" s="347"/>
      <c r="I7" s="134"/>
      <c r="J7" s="134"/>
      <c r="K7" s="143">
        <f>G7</f>
        <v>11.38</v>
      </c>
      <c r="L7" s="347"/>
      <c r="M7" s="146" t="s">
        <v>16</v>
      </c>
      <c r="O7" s="144"/>
      <c r="P7" s="144"/>
    </row>
    <row r="8" spans="1:16">
      <c r="A8" s="344" t="s">
        <v>527</v>
      </c>
      <c r="B8" s="345" t="s">
        <v>536</v>
      </c>
      <c r="C8" s="269" t="s">
        <v>12</v>
      </c>
      <c r="D8" s="346" t="s">
        <v>37</v>
      </c>
      <c r="E8" s="224" t="s">
        <v>14</v>
      </c>
      <c r="F8" s="147" t="s">
        <v>21</v>
      </c>
      <c r="G8" s="149">
        <v>4.26</v>
      </c>
      <c r="H8" s="347"/>
      <c r="I8" s="149">
        <f>G8</f>
        <v>4.26</v>
      </c>
      <c r="J8" s="134"/>
      <c r="K8" s="134"/>
      <c r="L8" s="347"/>
      <c r="M8" s="146" t="s">
        <v>16</v>
      </c>
      <c r="O8" s="691">
        <f t="shared" ref="O8:O9" si="0">G8</f>
        <v>4.26</v>
      </c>
      <c r="P8" s="144"/>
    </row>
    <row r="9" spans="1:16">
      <c r="A9" s="344" t="s">
        <v>527</v>
      </c>
      <c r="B9" s="345" t="s">
        <v>536</v>
      </c>
      <c r="C9" s="269" t="s">
        <v>537</v>
      </c>
      <c r="D9" s="346" t="s">
        <v>37</v>
      </c>
      <c r="E9" s="224" t="s">
        <v>14</v>
      </c>
      <c r="F9" s="147" t="s">
        <v>21</v>
      </c>
      <c r="G9" s="149">
        <v>5.41</v>
      </c>
      <c r="H9" s="347"/>
      <c r="I9" s="149">
        <f>G9</f>
        <v>5.41</v>
      </c>
      <c r="J9" s="134"/>
      <c r="K9" s="134"/>
      <c r="L9" s="347"/>
      <c r="M9" s="146" t="s">
        <v>16</v>
      </c>
      <c r="O9" s="691">
        <f t="shared" si="0"/>
        <v>5.41</v>
      </c>
      <c r="P9" s="144"/>
    </row>
    <row r="10" spans="1:16">
      <c r="A10" s="344" t="s">
        <v>527</v>
      </c>
      <c r="B10" s="345" t="s">
        <v>538</v>
      </c>
      <c r="C10" s="269" t="s">
        <v>539</v>
      </c>
      <c r="D10" s="346" t="s">
        <v>37</v>
      </c>
      <c r="E10" s="224" t="s">
        <v>14</v>
      </c>
      <c r="F10" s="147" t="s">
        <v>21</v>
      </c>
      <c r="G10" s="149">
        <v>12.58</v>
      </c>
      <c r="H10" s="347"/>
      <c r="I10" s="149">
        <f>G10</f>
        <v>12.58</v>
      </c>
      <c r="J10" s="134"/>
      <c r="K10" s="134"/>
      <c r="L10" s="347"/>
      <c r="M10" s="146" t="s">
        <v>16</v>
      </c>
      <c r="O10" s="144"/>
      <c r="P10" s="691">
        <f>G10</f>
        <v>12.58</v>
      </c>
    </row>
    <row r="11" spans="1:16">
      <c r="A11" s="348" t="s">
        <v>527</v>
      </c>
      <c r="B11" s="349" t="s">
        <v>540</v>
      </c>
      <c r="C11" s="274" t="s">
        <v>541</v>
      </c>
      <c r="D11" s="350" t="s">
        <v>18</v>
      </c>
      <c r="E11" s="234" t="s">
        <v>18</v>
      </c>
      <c r="F11" s="275" t="s">
        <v>19</v>
      </c>
      <c r="G11" s="143">
        <v>6.53</v>
      </c>
      <c r="H11" s="347"/>
      <c r="I11" s="134"/>
      <c r="J11" s="134"/>
      <c r="K11" s="143">
        <f>G11</f>
        <v>6.53</v>
      </c>
      <c r="L11" s="347"/>
      <c r="M11" s="146" t="s">
        <v>16</v>
      </c>
      <c r="O11" s="144"/>
      <c r="P11" s="144"/>
    </row>
    <row r="12" spans="1:16">
      <c r="A12" s="344" t="s">
        <v>527</v>
      </c>
      <c r="B12" s="345" t="s">
        <v>542</v>
      </c>
      <c r="C12" s="269" t="s">
        <v>539</v>
      </c>
      <c r="D12" s="346" t="s">
        <v>37</v>
      </c>
      <c r="E12" s="224" t="s">
        <v>14</v>
      </c>
      <c r="F12" s="147" t="s">
        <v>21</v>
      </c>
      <c r="G12" s="149">
        <v>14.53</v>
      </c>
      <c r="H12" s="347"/>
      <c r="I12" s="149">
        <f>G12</f>
        <v>14.53</v>
      </c>
      <c r="J12" s="134"/>
      <c r="K12" s="134"/>
      <c r="L12" s="347"/>
      <c r="M12" s="146" t="s">
        <v>16</v>
      </c>
      <c r="O12" s="144"/>
      <c r="P12" s="691">
        <f t="shared" ref="P12:P16" si="1">G12</f>
        <v>14.53</v>
      </c>
    </row>
    <row r="13" spans="1:16">
      <c r="A13" s="344" t="s">
        <v>527</v>
      </c>
      <c r="B13" s="345" t="s">
        <v>543</v>
      </c>
      <c r="C13" s="269" t="s">
        <v>539</v>
      </c>
      <c r="D13" s="346" t="s">
        <v>37</v>
      </c>
      <c r="E13" s="224" t="s">
        <v>14</v>
      </c>
      <c r="F13" s="147" t="s">
        <v>21</v>
      </c>
      <c r="G13" s="149">
        <v>12.39</v>
      </c>
      <c r="H13" s="347"/>
      <c r="I13" s="149">
        <f>G13</f>
        <v>12.39</v>
      </c>
      <c r="J13" s="134"/>
      <c r="K13" s="134"/>
      <c r="L13" s="347"/>
      <c r="M13" s="146" t="s">
        <v>16</v>
      </c>
      <c r="O13" s="144"/>
      <c r="P13" s="691">
        <f t="shared" si="1"/>
        <v>12.39</v>
      </c>
    </row>
    <row r="14" spans="1:16">
      <c r="A14" s="344" t="s">
        <v>527</v>
      </c>
      <c r="B14" s="345" t="s">
        <v>544</v>
      </c>
      <c r="C14" s="269" t="s">
        <v>539</v>
      </c>
      <c r="D14" s="346" t="s">
        <v>37</v>
      </c>
      <c r="E14" s="224" t="s">
        <v>14</v>
      </c>
      <c r="F14" s="147" t="s">
        <v>21</v>
      </c>
      <c r="G14" s="149">
        <v>14.58</v>
      </c>
      <c r="H14" s="347"/>
      <c r="I14" s="149">
        <f>G14</f>
        <v>14.58</v>
      </c>
      <c r="J14" s="134"/>
      <c r="K14" s="134"/>
      <c r="L14" s="347"/>
      <c r="M14" s="146" t="s">
        <v>16</v>
      </c>
      <c r="O14" s="144"/>
      <c r="P14" s="691">
        <f t="shared" si="1"/>
        <v>14.58</v>
      </c>
    </row>
    <row r="15" spans="1:16">
      <c r="A15" s="344" t="s">
        <v>527</v>
      </c>
      <c r="B15" s="345" t="s">
        <v>545</v>
      </c>
      <c r="C15" s="269" t="s">
        <v>539</v>
      </c>
      <c r="D15" s="346" t="s">
        <v>37</v>
      </c>
      <c r="E15" s="224" t="s">
        <v>14</v>
      </c>
      <c r="F15" s="147" t="s">
        <v>21</v>
      </c>
      <c r="G15" s="149">
        <v>16</v>
      </c>
      <c r="H15" s="347"/>
      <c r="I15" s="149">
        <f>G15</f>
        <v>16</v>
      </c>
      <c r="J15" s="134"/>
      <c r="K15" s="134"/>
      <c r="L15" s="347"/>
      <c r="M15" s="146" t="s">
        <v>16</v>
      </c>
      <c r="O15" s="144"/>
      <c r="P15" s="691">
        <f t="shared" si="1"/>
        <v>16</v>
      </c>
    </row>
    <row r="16" spans="1:16">
      <c r="A16" s="344" t="s">
        <v>527</v>
      </c>
      <c r="B16" s="345" t="s">
        <v>546</v>
      </c>
      <c r="C16" s="269" t="s">
        <v>539</v>
      </c>
      <c r="D16" s="346" t="s">
        <v>37</v>
      </c>
      <c r="E16" s="224" t="s">
        <v>14</v>
      </c>
      <c r="F16" s="147" t="s">
        <v>21</v>
      </c>
      <c r="G16" s="149">
        <v>14.54</v>
      </c>
      <c r="H16" s="347"/>
      <c r="I16" s="149">
        <f>G16</f>
        <v>14.54</v>
      </c>
      <c r="J16" s="134"/>
      <c r="K16" s="134"/>
      <c r="L16" s="347"/>
      <c r="M16" s="146" t="s">
        <v>16</v>
      </c>
      <c r="O16" s="144"/>
      <c r="P16" s="691">
        <f t="shared" si="1"/>
        <v>14.54</v>
      </c>
    </row>
    <row r="17" spans="1:16" ht="30">
      <c r="A17" s="351" t="s">
        <v>527</v>
      </c>
      <c r="B17" s="352" t="s">
        <v>547</v>
      </c>
      <c r="C17" s="528" t="s">
        <v>548</v>
      </c>
      <c r="D17" s="529" t="s">
        <v>37</v>
      </c>
      <c r="E17" s="530" t="s">
        <v>549</v>
      </c>
      <c r="F17" s="530" t="s">
        <v>15</v>
      </c>
      <c r="G17" s="153">
        <v>19.690000000000001</v>
      </c>
      <c r="H17" s="347"/>
      <c r="I17" s="134"/>
      <c r="J17" s="153">
        <f>G17</f>
        <v>19.690000000000001</v>
      </c>
      <c r="K17" s="134"/>
      <c r="L17" s="347"/>
      <c r="M17" s="146" t="s">
        <v>16</v>
      </c>
      <c r="O17" s="144"/>
      <c r="P17" s="144"/>
    </row>
    <row r="18" spans="1:16">
      <c r="A18" s="344" t="s">
        <v>527</v>
      </c>
      <c r="B18" s="345"/>
      <c r="C18" s="269" t="s">
        <v>441</v>
      </c>
      <c r="D18" s="346" t="s">
        <v>37</v>
      </c>
      <c r="E18" s="224" t="s">
        <v>14</v>
      </c>
      <c r="F18" s="147" t="s">
        <v>21</v>
      </c>
      <c r="G18" s="149">
        <v>73.12</v>
      </c>
      <c r="H18" s="347"/>
      <c r="I18" s="149">
        <f>G18</f>
        <v>73.12</v>
      </c>
      <c r="J18" s="134"/>
      <c r="K18" s="134"/>
      <c r="L18" s="347"/>
      <c r="M18" s="146" t="s">
        <v>16</v>
      </c>
      <c r="O18" s="144"/>
      <c r="P18" s="691">
        <f>G18</f>
        <v>73.12</v>
      </c>
    </row>
    <row r="19" spans="1:16">
      <c r="A19" s="353"/>
      <c r="B19" s="354"/>
      <c r="C19" s="264"/>
      <c r="D19" s="294"/>
      <c r="E19" s="135"/>
      <c r="F19" s="134"/>
      <c r="G19" s="347"/>
      <c r="H19" s="347"/>
      <c r="I19" s="347"/>
      <c r="J19" s="134"/>
      <c r="K19" s="134"/>
      <c r="L19" s="347"/>
      <c r="M19" s="355"/>
      <c r="O19" s="144"/>
      <c r="P19" s="144"/>
    </row>
    <row r="20" spans="1:16">
      <c r="A20" s="344" t="s">
        <v>527</v>
      </c>
      <c r="B20" s="345" t="s">
        <v>550</v>
      </c>
      <c r="C20" s="356" t="s">
        <v>551</v>
      </c>
      <c r="D20" s="346" t="s">
        <v>37</v>
      </c>
      <c r="E20" s="224" t="s">
        <v>14</v>
      </c>
      <c r="F20" s="147" t="s">
        <v>21</v>
      </c>
      <c r="G20" s="149">
        <v>7.87</v>
      </c>
      <c r="H20" s="347"/>
      <c r="I20" s="149">
        <f>G20</f>
        <v>7.87</v>
      </c>
      <c r="J20" s="134"/>
      <c r="K20" s="134"/>
      <c r="L20" s="347"/>
      <c r="M20" s="146" t="s">
        <v>16</v>
      </c>
      <c r="O20" s="144"/>
      <c r="P20" s="691">
        <f t="shared" ref="P20:P21" si="2">G20</f>
        <v>7.87</v>
      </c>
    </row>
    <row r="21" spans="1:16">
      <c r="A21" s="344" t="s">
        <v>527</v>
      </c>
      <c r="B21" s="345" t="s">
        <v>552</v>
      </c>
      <c r="C21" s="356" t="s">
        <v>551</v>
      </c>
      <c r="D21" s="346" t="s">
        <v>37</v>
      </c>
      <c r="E21" s="224" t="s">
        <v>14</v>
      </c>
      <c r="F21" s="147" t="s">
        <v>21</v>
      </c>
      <c r="G21" s="149">
        <v>6.99</v>
      </c>
      <c r="H21" s="347"/>
      <c r="I21" s="149">
        <f>G21</f>
        <v>6.99</v>
      </c>
      <c r="J21" s="134"/>
      <c r="K21" s="134"/>
      <c r="L21" s="347"/>
      <c r="M21" s="146" t="s">
        <v>16</v>
      </c>
      <c r="O21" s="144"/>
      <c r="P21" s="691">
        <f t="shared" si="2"/>
        <v>6.99</v>
      </c>
    </row>
    <row r="22" spans="1:16">
      <c r="A22" s="348" t="s">
        <v>527</v>
      </c>
      <c r="B22" s="349" t="s">
        <v>553</v>
      </c>
      <c r="C22" s="357" t="s">
        <v>554</v>
      </c>
      <c r="D22" s="350" t="s">
        <v>18</v>
      </c>
      <c r="E22" s="234" t="s">
        <v>18</v>
      </c>
      <c r="F22" s="275" t="s">
        <v>19</v>
      </c>
      <c r="G22" s="143">
        <v>10.62</v>
      </c>
      <c r="H22" s="347"/>
      <c r="I22" s="134"/>
      <c r="J22" s="134"/>
      <c r="K22" s="143">
        <f>G22</f>
        <v>10.62</v>
      </c>
      <c r="L22" s="347"/>
      <c r="M22" s="146" t="s">
        <v>16</v>
      </c>
      <c r="O22" s="144"/>
      <c r="P22" s="144"/>
    </row>
    <row r="23" spans="1:16">
      <c r="A23" s="344" t="s">
        <v>527</v>
      </c>
      <c r="B23" s="345" t="s">
        <v>555</v>
      </c>
      <c r="C23" s="356" t="s">
        <v>556</v>
      </c>
      <c r="D23" s="346" t="s">
        <v>37</v>
      </c>
      <c r="E23" s="224" t="s">
        <v>14</v>
      </c>
      <c r="F23" s="147" t="s">
        <v>21</v>
      </c>
      <c r="G23" s="149">
        <v>7.79</v>
      </c>
      <c r="H23" s="347"/>
      <c r="I23" s="149">
        <f>G23</f>
        <v>7.79</v>
      </c>
      <c r="J23" s="134"/>
      <c r="K23" s="134"/>
      <c r="L23" s="347"/>
      <c r="M23" s="146" t="s">
        <v>16</v>
      </c>
      <c r="O23" s="144"/>
      <c r="P23" s="691">
        <f t="shared" ref="P23:P25" si="3">G23</f>
        <v>7.79</v>
      </c>
    </row>
    <row r="24" spans="1:16">
      <c r="A24" s="344" t="s">
        <v>527</v>
      </c>
      <c r="B24" s="345" t="s">
        <v>557</v>
      </c>
      <c r="C24" s="356" t="s">
        <v>558</v>
      </c>
      <c r="D24" s="346" t="s">
        <v>37</v>
      </c>
      <c r="E24" s="224" t="s">
        <v>14</v>
      </c>
      <c r="F24" s="147" t="s">
        <v>21</v>
      </c>
      <c r="G24" s="149">
        <v>5.97</v>
      </c>
      <c r="H24" s="347"/>
      <c r="I24" s="149">
        <f>G24</f>
        <v>5.97</v>
      </c>
      <c r="J24" s="134"/>
      <c r="K24" s="134"/>
      <c r="L24" s="347"/>
      <c r="M24" s="146" t="s">
        <v>16</v>
      </c>
      <c r="O24" s="144"/>
      <c r="P24" s="691">
        <f t="shared" si="3"/>
        <v>5.97</v>
      </c>
    </row>
    <row r="25" spans="1:16">
      <c r="A25" s="344" t="s">
        <v>527</v>
      </c>
      <c r="B25" s="345" t="s">
        <v>559</v>
      </c>
      <c r="C25" s="356" t="s">
        <v>560</v>
      </c>
      <c r="D25" s="346" t="s">
        <v>37</v>
      </c>
      <c r="E25" s="224" t="s">
        <v>14</v>
      </c>
      <c r="F25" s="147" t="s">
        <v>21</v>
      </c>
      <c r="G25" s="149">
        <v>33.24</v>
      </c>
      <c r="H25" s="347"/>
      <c r="I25" s="149">
        <f>G25</f>
        <v>33.24</v>
      </c>
      <c r="J25" s="134"/>
      <c r="K25" s="134"/>
      <c r="L25" s="347"/>
      <c r="M25" s="146" t="s">
        <v>16</v>
      </c>
      <c r="O25" s="144"/>
      <c r="P25" s="691">
        <f t="shared" si="3"/>
        <v>33.24</v>
      </c>
    </row>
    <row r="26" spans="1:16">
      <c r="A26" s="344" t="s">
        <v>527</v>
      </c>
      <c r="B26" s="345" t="s">
        <v>561</v>
      </c>
      <c r="C26" s="356" t="s">
        <v>562</v>
      </c>
      <c r="D26" s="346" t="s">
        <v>37</v>
      </c>
      <c r="E26" s="224" t="s">
        <v>14</v>
      </c>
      <c r="F26" s="147" t="s">
        <v>21</v>
      </c>
      <c r="G26" s="149">
        <v>7.18</v>
      </c>
      <c r="H26" s="347"/>
      <c r="I26" s="149">
        <f>G26</f>
        <v>7.18</v>
      </c>
      <c r="J26" s="134"/>
      <c r="K26" s="134"/>
      <c r="L26" s="347"/>
      <c r="M26" s="146" t="s">
        <v>16</v>
      </c>
      <c r="O26" s="691">
        <f>G26</f>
        <v>7.18</v>
      </c>
      <c r="P26" s="144"/>
    </row>
    <row r="27" spans="1:16">
      <c r="A27" s="348" t="s">
        <v>527</v>
      </c>
      <c r="B27" s="349" t="s">
        <v>563</v>
      </c>
      <c r="C27" s="357" t="s">
        <v>564</v>
      </c>
      <c r="D27" s="350" t="s">
        <v>18</v>
      </c>
      <c r="E27" s="234" t="s">
        <v>18</v>
      </c>
      <c r="F27" s="275" t="s">
        <v>19</v>
      </c>
      <c r="G27" s="143">
        <v>8.33</v>
      </c>
      <c r="H27" s="347"/>
      <c r="I27" s="134"/>
      <c r="J27" s="134"/>
      <c r="K27" s="143">
        <f>G27</f>
        <v>8.33</v>
      </c>
      <c r="L27" s="347"/>
      <c r="M27" s="146" t="s">
        <v>16</v>
      </c>
      <c r="O27" s="144"/>
      <c r="P27" s="144"/>
    </row>
    <row r="28" spans="1:16">
      <c r="A28" s="344" t="s">
        <v>527</v>
      </c>
      <c r="B28" s="345" t="s">
        <v>565</v>
      </c>
      <c r="C28" s="356" t="s">
        <v>566</v>
      </c>
      <c r="D28" s="346" t="s">
        <v>37</v>
      </c>
      <c r="E28" s="224" t="s">
        <v>14</v>
      </c>
      <c r="F28" s="147" t="s">
        <v>21</v>
      </c>
      <c r="G28" s="149">
        <v>75.53</v>
      </c>
      <c r="H28" s="347"/>
      <c r="I28" s="149">
        <f t="shared" ref="I28:I35" si="4">G28</f>
        <v>75.53</v>
      </c>
      <c r="J28" s="134"/>
      <c r="K28" s="134"/>
      <c r="L28" s="347"/>
      <c r="M28" s="146" t="s">
        <v>16</v>
      </c>
      <c r="O28" s="144"/>
      <c r="P28" s="691">
        <f t="shared" ref="P28:P30" si="5">G28</f>
        <v>75.53</v>
      </c>
    </row>
    <row r="29" spans="1:16">
      <c r="A29" s="344" t="s">
        <v>527</v>
      </c>
      <c r="B29" s="345" t="s">
        <v>567</v>
      </c>
      <c r="C29" s="356" t="s">
        <v>566</v>
      </c>
      <c r="D29" s="346" t="s">
        <v>37</v>
      </c>
      <c r="E29" s="224" t="s">
        <v>14</v>
      </c>
      <c r="F29" s="147" t="s">
        <v>21</v>
      </c>
      <c r="G29" s="149">
        <v>15.53</v>
      </c>
      <c r="H29" s="347"/>
      <c r="I29" s="149">
        <f t="shared" si="4"/>
        <v>15.53</v>
      </c>
      <c r="J29" s="134"/>
      <c r="K29" s="134"/>
      <c r="L29" s="347"/>
      <c r="M29" s="146" t="s">
        <v>16</v>
      </c>
      <c r="O29" s="144"/>
      <c r="P29" s="691">
        <f t="shared" si="5"/>
        <v>15.53</v>
      </c>
    </row>
    <row r="30" spans="1:16">
      <c r="A30" s="344" t="s">
        <v>527</v>
      </c>
      <c r="B30" s="345" t="s">
        <v>568</v>
      </c>
      <c r="C30" s="356" t="s">
        <v>569</v>
      </c>
      <c r="D30" s="346" t="s">
        <v>37</v>
      </c>
      <c r="E30" s="224" t="s">
        <v>14</v>
      </c>
      <c r="F30" s="147" t="s">
        <v>21</v>
      </c>
      <c r="G30" s="149">
        <v>28.5</v>
      </c>
      <c r="H30" s="347"/>
      <c r="I30" s="149">
        <f t="shared" si="4"/>
        <v>28.5</v>
      </c>
      <c r="J30" s="134"/>
      <c r="K30" s="134"/>
      <c r="L30" s="347"/>
      <c r="M30" s="146" t="s">
        <v>16</v>
      </c>
      <c r="O30" s="144"/>
      <c r="P30" s="691">
        <f t="shared" si="5"/>
        <v>28.5</v>
      </c>
    </row>
    <row r="31" spans="1:16">
      <c r="A31" s="344" t="s">
        <v>527</v>
      </c>
      <c r="B31" s="345" t="s">
        <v>570</v>
      </c>
      <c r="C31" s="356" t="s">
        <v>36</v>
      </c>
      <c r="D31" s="346" t="s">
        <v>37</v>
      </c>
      <c r="E31" s="224" t="s">
        <v>14</v>
      </c>
      <c r="F31" s="147" t="s">
        <v>21</v>
      </c>
      <c r="G31" s="149">
        <v>15.37</v>
      </c>
      <c r="H31" s="347"/>
      <c r="I31" s="149">
        <f t="shared" si="4"/>
        <v>15.37</v>
      </c>
      <c r="J31" s="134"/>
      <c r="K31" s="134"/>
      <c r="L31" s="347"/>
      <c r="M31" s="146" t="s">
        <v>16</v>
      </c>
      <c r="O31" s="691">
        <f>G31</f>
        <v>15.37</v>
      </c>
      <c r="P31" s="144"/>
    </row>
    <row r="32" spans="1:16">
      <c r="A32" s="344" t="s">
        <v>527</v>
      </c>
      <c r="B32" s="345" t="s">
        <v>571</v>
      </c>
      <c r="C32" s="356" t="s">
        <v>572</v>
      </c>
      <c r="D32" s="346" t="s">
        <v>37</v>
      </c>
      <c r="E32" s="224" t="s">
        <v>14</v>
      </c>
      <c r="F32" s="147" t="s">
        <v>21</v>
      </c>
      <c r="G32" s="149">
        <v>15.48</v>
      </c>
      <c r="H32" s="347"/>
      <c r="I32" s="149">
        <f t="shared" si="4"/>
        <v>15.48</v>
      </c>
      <c r="J32" s="134"/>
      <c r="K32" s="134"/>
      <c r="L32" s="347"/>
      <c r="M32" s="146" t="s">
        <v>16</v>
      </c>
      <c r="O32" s="144"/>
      <c r="P32" s="691">
        <f t="shared" ref="P32:P34" si="6">G32</f>
        <v>15.48</v>
      </c>
    </row>
    <row r="33" spans="1:17">
      <c r="A33" s="344" t="s">
        <v>527</v>
      </c>
      <c r="B33" s="345" t="s">
        <v>573</v>
      </c>
      <c r="C33" s="356" t="s">
        <v>574</v>
      </c>
      <c r="D33" s="346" t="s">
        <v>37</v>
      </c>
      <c r="E33" s="224" t="s">
        <v>14</v>
      </c>
      <c r="F33" s="147" t="s">
        <v>21</v>
      </c>
      <c r="G33" s="149">
        <v>15</v>
      </c>
      <c r="H33" s="347"/>
      <c r="I33" s="149">
        <f t="shared" si="4"/>
        <v>15</v>
      </c>
      <c r="J33" s="134"/>
      <c r="K33" s="134"/>
      <c r="L33" s="347"/>
      <c r="M33" s="146" t="s">
        <v>16</v>
      </c>
      <c r="O33" s="144"/>
      <c r="P33" s="691">
        <f t="shared" si="6"/>
        <v>15</v>
      </c>
    </row>
    <row r="34" spans="1:17">
      <c r="A34" s="344" t="s">
        <v>527</v>
      </c>
      <c r="B34" s="345" t="s">
        <v>575</v>
      </c>
      <c r="C34" s="356" t="s">
        <v>576</v>
      </c>
      <c r="D34" s="346" t="s">
        <v>37</v>
      </c>
      <c r="E34" s="224" t="s">
        <v>14</v>
      </c>
      <c r="F34" s="147" t="s">
        <v>21</v>
      </c>
      <c r="G34" s="149">
        <v>15.09</v>
      </c>
      <c r="H34" s="347"/>
      <c r="I34" s="149">
        <f t="shared" si="4"/>
        <v>15.09</v>
      </c>
      <c r="J34" s="134"/>
      <c r="K34" s="134"/>
      <c r="L34" s="347"/>
      <c r="M34" s="146" t="s">
        <v>16</v>
      </c>
      <c r="O34" s="144"/>
      <c r="P34" s="691">
        <f t="shared" si="6"/>
        <v>15.09</v>
      </c>
    </row>
    <row r="35" spans="1:17">
      <c r="A35" s="344" t="s">
        <v>527</v>
      </c>
      <c r="B35" s="345"/>
      <c r="C35" s="356" t="s">
        <v>441</v>
      </c>
      <c r="D35" s="346" t="s">
        <v>37</v>
      </c>
      <c r="E35" s="224" t="s">
        <v>14</v>
      </c>
      <c r="F35" s="147" t="s">
        <v>21</v>
      </c>
      <c r="G35" s="149">
        <v>147.84</v>
      </c>
      <c r="H35" s="347"/>
      <c r="I35" s="149">
        <f t="shared" si="4"/>
        <v>147.84</v>
      </c>
      <c r="J35" s="134"/>
      <c r="K35" s="134"/>
      <c r="L35" s="347"/>
      <c r="M35" s="146" t="s">
        <v>16</v>
      </c>
      <c r="O35" s="691">
        <f>G35</f>
        <v>147.84</v>
      </c>
      <c r="P35" s="144"/>
    </row>
    <row r="36" spans="1:17" s="262" customFormat="1">
      <c r="A36" s="358"/>
      <c r="B36" s="358"/>
      <c r="C36" s="359" t="s">
        <v>117</v>
      </c>
      <c r="D36" s="358"/>
      <c r="E36" s="283"/>
      <c r="F36" s="283"/>
      <c r="G36" s="286">
        <f t="shared" ref="G36:L36" si="7">SUM(G3:G35)</f>
        <v>711.28000000000009</v>
      </c>
      <c r="H36" s="360">
        <f t="shared" si="7"/>
        <v>0</v>
      </c>
      <c r="I36" s="288">
        <f t="shared" si="7"/>
        <v>654.73</v>
      </c>
      <c r="J36" s="361">
        <f t="shared" si="7"/>
        <v>19.690000000000001</v>
      </c>
      <c r="K36" s="362">
        <f t="shared" si="7"/>
        <v>36.86</v>
      </c>
      <c r="L36" s="363">
        <f t="shared" si="7"/>
        <v>0</v>
      </c>
      <c r="M36" s="364">
        <f>SUM(H36:K36)</f>
        <v>711.28000000000009</v>
      </c>
      <c r="O36" s="711">
        <f>SUM(O3:O35)</f>
        <v>263.24</v>
      </c>
      <c r="P36" s="711">
        <f>SUM(P3:P35)</f>
        <v>391.48999999999995</v>
      </c>
      <c r="Q36" s="712">
        <f>O36+P36</f>
        <v>654.73</v>
      </c>
    </row>
    <row r="37" spans="1:17">
      <c r="C37" s="167" t="s">
        <v>99</v>
      </c>
      <c r="G37" s="168">
        <f>SUM(G3:G35)</f>
        <v>711.28000000000009</v>
      </c>
    </row>
    <row r="38" spans="1:17">
      <c r="C38" s="170" t="s">
        <v>100</v>
      </c>
      <c r="G38" s="171">
        <f>SUM(L36:O36)</f>
        <v>974.5200000000001</v>
      </c>
    </row>
    <row r="39" spans="1:17">
      <c r="C39" s="128" t="s">
        <v>101</v>
      </c>
      <c r="G39" s="171">
        <f>G36-P36</f>
        <v>319.79000000000013</v>
      </c>
    </row>
    <row r="41" spans="1:17">
      <c r="C41" s="173" t="s">
        <v>102</v>
      </c>
    </row>
    <row r="42" spans="1:17" ht="30">
      <c r="C42" s="175" t="s">
        <v>103</v>
      </c>
      <c r="D42" s="176" t="s">
        <v>37</v>
      </c>
    </row>
    <row r="43" spans="1:17">
      <c r="C43" s="175" t="s">
        <v>104</v>
      </c>
      <c r="D43" s="176" t="s">
        <v>18</v>
      </c>
    </row>
    <row r="44" spans="1:17">
      <c r="C44" s="175" t="s">
        <v>105</v>
      </c>
      <c r="D44" s="176" t="s">
        <v>79</v>
      </c>
    </row>
    <row r="45" spans="1:17">
      <c r="C45" s="175" t="s">
        <v>106</v>
      </c>
      <c r="D45" s="176" t="s">
        <v>107</v>
      </c>
    </row>
    <row r="46" spans="1:17" ht="30">
      <c r="C46" s="175" t="s">
        <v>108</v>
      </c>
      <c r="D46" s="176" t="s">
        <v>49</v>
      </c>
    </row>
    <row r="48" spans="1:17" s="295" customFormat="1">
      <c r="H48" s="173"/>
      <c r="I48" s="173"/>
      <c r="J48" s="173"/>
      <c r="K48" s="173"/>
      <c r="L48" s="173"/>
    </row>
    <row r="49" spans="3:12" s="295" customFormat="1" ht="30" customHeight="1">
      <c r="C49" s="177" t="s">
        <v>109</v>
      </c>
      <c r="D49" s="727" t="s">
        <v>815</v>
      </c>
      <c r="E49" s="727"/>
      <c r="F49" s="727"/>
      <c r="G49" s="727"/>
      <c r="H49" s="727"/>
      <c r="I49" s="727"/>
      <c r="J49" s="727"/>
      <c r="K49" s="727"/>
      <c r="L49" s="296">
        <f>H36</f>
        <v>0</v>
      </c>
    </row>
    <row r="50" spans="3:12" s="295" customFormat="1" ht="53.25" customHeight="1">
      <c r="C50" s="180" t="s">
        <v>111</v>
      </c>
      <c r="D50" s="728" t="s">
        <v>816</v>
      </c>
      <c r="E50" s="728"/>
      <c r="F50" s="728"/>
      <c r="G50" s="728"/>
      <c r="H50" s="728"/>
      <c r="I50" s="728"/>
      <c r="J50" s="728"/>
      <c r="K50" s="728"/>
      <c r="L50" s="149">
        <f>I36</f>
        <v>654.73</v>
      </c>
    </row>
    <row r="51" spans="3:12" s="295" customFormat="1" ht="46.5" customHeight="1">
      <c r="C51" s="297" t="s">
        <v>113</v>
      </c>
      <c r="D51" s="729" t="s">
        <v>817</v>
      </c>
      <c r="E51" s="729"/>
      <c r="F51" s="729"/>
      <c r="G51" s="729"/>
      <c r="H51" s="729"/>
      <c r="I51" s="729"/>
      <c r="J51" s="729"/>
      <c r="K51" s="729"/>
      <c r="L51" s="153">
        <f>J36</f>
        <v>19.690000000000001</v>
      </c>
    </row>
    <row r="52" spans="3:12" s="295" customFormat="1" ht="30" customHeight="1">
      <c r="C52" s="184" t="s">
        <v>115</v>
      </c>
      <c r="D52" s="730" t="s">
        <v>818</v>
      </c>
      <c r="E52" s="730"/>
      <c r="F52" s="730"/>
      <c r="G52" s="730"/>
      <c r="H52" s="730"/>
      <c r="I52" s="730"/>
      <c r="J52" s="730"/>
      <c r="K52" s="730"/>
      <c r="L52" s="143">
        <f>K36</f>
        <v>36.86</v>
      </c>
    </row>
    <row r="53" spans="3:12">
      <c r="L53" s="298">
        <f>SUM(L49:L52)</f>
        <v>711.28000000000009</v>
      </c>
    </row>
    <row r="54" spans="3:12">
      <c r="L54" s="260"/>
    </row>
    <row r="55" spans="3:12" ht="30">
      <c r="C55" s="299" t="s">
        <v>118</v>
      </c>
      <c r="L55" s="300">
        <f>L36</f>
        <v>0</v>
      </c>
    </row>
  </sheetData>
  <mergeCells count="4">
    <mergeCell ref="D49:K49"/>
    <mergeCell ref="D50:K50"/>
    <mergeCell ref="D51:K51"/>
    <mergeCell ref="D52:K52"/>
  </mergeCells>
  <pageMargins left="0.7" right="0.7" top="0.75" bottom="0.75" header="0.51180555555555496" footer="0.51180555555555496"/>
  <pageSetup paperSize="9" scale="90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MJ56"/>
  <sheetViews>
    <sheetView topLeftCell="A23" zoomScaleNormal="100" workbookViewId="0">
      <selection activeCell="O38" sqref="O38:Q38"/>
    </sheetView>
  </sheetViews>
  <sheetFormatPr defaultColWidth="8.7109375" defaultRowHeight="15"/>
  <cols>
    <col min="1" max="1" width="4.85546875" customWidth="1"/>
    <col min="2" max="2" width="8.5703125" customWidth="1"/>
    <col min="3" max="3" width="21.28515625" customWidth="1"/>
    <col min="4" max="4" width="10.28515625" style="1" customWidth="1"/>
    <col min="5" max="5" width="19" style="1" customWidth="1"/>
    <col min="6" max="7" width="10.28515625" style="301" customWidth="1"/>
    <col min="8" max="8" width="9.42578125" style="301" customWidth="1"/>
    <col min="9" max="9" width="11" style="301" customWidth="1"/>
    <col min="10" max="10" width="11.28515625" style="301" customWidth="1"/>
    <col min="11" max="12" width="11" style="301" customWidth="1"/>
    <col min="257" max="257" width="4.85546875" customWidth="1"/>
    <col min="258" max="258" width="8.5703125" customWidth="1"/>
    <col min="259" max="259" width="28.5703125" customWidth="1"/>
    <col min="261" max="261" width="10.5703125" customWidth="1"/>
    <col min="262" max="262" width="10.28515625" customWidth="1"/>
    <col min="263" max="263" width="9.42578125" customWidth="1"/>
    <col min="264" max="264" width="11" customWidth="1"/>
    <col min="265" max="265" width="11.28515625" customWidth="1"/>
    <col min="266" max="266" width="11" customWidth="1"/>
    <col min="267" max="267" width="16.28515625" customWidth="1"/>
    <col min="513" max="513" width="4.85546875" customWidth="1"/>
    <col min="514" max="514" width="8.5703125" customWidth="1"/>
    <col min="515" max="515" width="28.5703125" customWidth="1"/>
    <col min="517" max="517" width="10.5703125" customWidth="1"/>
    <col min="518" max="518" width="10.28515625" customWidth="1"/>
    <col min="519" max="519" width="9.42578125" customWidth="1"/>
    <col min="520" max="520" width="11" customWidth="1"/>
    <col min="521" max="521" width="11.28515625" customWidth="1"/>
    <col min="522" max="522" width="11" customWidth="1"/>
    <col min="523" max="523" width="16.28515625" customWidth="1"/>
    <col min="769" max="769" width="4.85546875" customWidth="1"/>
    <col min="770" max="770" width="8.5703125" customWidth="1"/>
    <col min="771" max="771" width="28.5703125" customWidth="1"/>
    <col min="773" max="773" width="10.5703125" customWidth="1"/>
    <col min="774" max="774" width="10.28515625" customWidth="1"/>
    <col min="775" max="775" width="9.42578125" customWidth="1"/>
    <col min="776" max="776" width="11" customWidth="1"/>
    <col min="777" max="777" width="11.28515625" customWidth="1"/>
    <col min="778" max="778" width="11" customWidth="1"/>
    <col min="779" max="779" width="16.28515625" customWidth="1"/>
    <col min="1024" max="1025" width="11.5703125" customWidth="1"/>
  </cols>
  <sheetData>
    <row r="1" spans="1:1024">
      <c r="C1" s="302" t="s">
        <v>577</v>
      </c>
    </row>
    <row r="2" spans="1:1024" s="310" customFormat="1" ht="30">
      <c r="A2" s="303" t="s">
        <v>342</v>
      </c>
      <c r="B2" s="304" t="s">
        <v>343</v>
      </c>
      <c r="C2" s="217" t="s">
        <v>344</v>
      </c>
      <c r="D2" s="5" t="s">
        <v>345</v>
      </c>
      <c r="E2" s="5" t="s">
        <v>4</v>
      </c>
      <c r="F2" s="5" t="s">
        <v>5</v>
      </c>
      <c r="G2" s="15" t="s">
        <v>412</v>
      </c>
      <c r="H2" s="8" t="s">
        <v>8</v>
      </c>
      <c r="I2" s="305" t="s">
        <v>9</v>
      </c>
      <c r="J2" s="306" t="s">
        <v>10</v>
      </c>
      <c r="K2" s="307" t="s">
        <v>11</v>
      </c>
      <c r="L2" s="7" t="s">
        <v>498</v>
      </c>
      <c r="O2" s="690" t="s">
        <v>826</v>
      </c>
      <c r="P2" s="690" t="s">
        <v>825</v>
      </c>
      <c r="AMJ2"/>
    </row>
    <row r="3" spans="1:1024">
      <c r="A3" s="311">
        <v>1</v>
      </c>
      <c r="B3" s="312" t="s">
        <v>578</v>
      </c>
      <c r="C3" s="316" t="s">
        <v>537</v>
      </c>
      <c r="D3" s="365" t="s">
        <v>37</v>
      </c>
      <c r="E3" s="366" t="s">
        <v>14</v>
      </c>
      <c r="F3" s="312" t="s">
        <v>21</v>
      </c>
      <c r="G3" s="110">
        <v>5.9</v>
      </c>
      <c r="H3" s="325"/>
      <c r="I3" s="110">
        <f>G3</f>
        <v>5.9</v>
      </c>
      <c r="J3" s="321"/>
      <c r="K3" s="321"/>
      <c r="L3" s="325"/>
      <c r="M3" s="198" t="s">
        <v>16</v>
      </c>
      <c r="O3" s="611">
        <f>G3</f>
        <v>5.9</v>
      </c>
      <c r="P3" s="325"/>
    </row>
    <row r="4" spans="1:1024" ht="30">
      <c r="A4" s="311">
        <v>2</v>
      </c>
      <c r="B4" s="312" t="s">
        <v>579</v>
      </c>
      <c r="C4" s="316" t="s">
        <v>580</v>
      </c>
      <c r="D4" s="365" t="s">
        <v>18</v>
      </c>
      <c r="E4" s="366" t="s">
        <v>14</v>
      </c>
      <c r="F4" s="312" t="s">
        <v>21</v>
      </c>
      <c r="G4" s="110">
        <v>2.11</v>
      </c>
      <c r="H4" s="325"/>
      <c r="I4" s="110">
        <f>G4</f>
        <v>2.11</v>
      </c>
      <c r="J4" s="321"/>
      <c r="K4" s="321"/>
      <c r="L4" s="325"/>
      <c r="M4" s="198" t="s">
        <v>16</v>
      </c>
      <c r="O4" s="611">
        <f>G4</f>
        <v>2.11</v>
      </c>
      <c r="P4" s="325"/>
    </row>
    <row r="5" spans="1:1024">
      <c r="A5" s="317">
        <v>3</v>
      </c>
      <c r="B5" s="318" t="s">
        <v>581</v>
      </c>
      <c r="C5" s="319" t="s">
        <v>50</v>
      </c>
      <c r="D5" s="367" t="s">
        <v>18</v>
      </c>
      <c r="E5" s="199" t="s">
        <v>18</v>
      </c>
      <c r="F5" s="318" t="s">
        <v>19</v>
      </c>
      <c r="G5" s="320">
        <v>8.02</v>
      </c>
      <c r="H5" s="325"/>
      <c r="I5" s="321"/>
      <c r="J5" s="321"/>
      <c r="K5" s="320">
        <f>G5</f>
        <v>8.02</v>
      </c>
      <c r="L5" s="325"/>
      <c r="M5" s="198" t="s">
        <v>16</v>
      </c>
      <c r="O5" s="325"/>
      <c r="P5" s="325"/>
    </row>
    <row r="6" spans="1:1024">
      <c r="A6" s="311">
        <v>4</v>
      </c>
      <c r="B6" s="312" t="s">
        <v>582</v>
      </c>
      <c r="C6" s="316" t="s">
        <v>428</v>
      </c>
      <c r="D6" s="365" t="s">
        <v>37</v>
      </c>
      <c r="E6" s="366" t="s">
        <v>14</v>
      </c>
      <c r="F6" s="312" t="s">
        <v>21</v>
      </c>
      <c r="G6" s="110">
        <v>29.15</v>
      </c>
      <c r="H6" s="325"/>
      <c r="I6" s="110">
        <f t="shared" ref="I6:I11" si="0">G6</f>
        <v>29.15</v>
      </c>
      <c r="J6" s="321"/>
      <c r="K6" s="321"/>
      <c r="L6" s="325"/>
      <c r="M6" s="198" t="s">
        <v>16</v>
      </c>
      <c r="O6" s="325"/>
      <c r="P6" s="611">
        <f>G6</f>
        <v>29.15</v>
      </c>
    </row>
    <row r="7" spans="1:1024">
      <c r="A7" s="311">
        <v>5</v>
      </c>
      <c r="B7" s="312" t="s">
        <v>583</v>
      </c>
      <c r="C7" s="316" t="s">
        <v>584</v>
      </c>
      <c r="D7" s="368" t="s">
        <v>107</v>
      </c>
      <c r="E7" s="366" t="s">
        <v>14</v>
      </c>
      <c r="F7" s="312" t="s">
        <v>21</v>
      </c>
      <c r="G7" s="110">
        <v>13.11</v>
      </c>
      <c r="H7" s="325"/>
      <c r="I7" s="110">
        <f t="shared" si="0"/>
        <v>13.11</v>
      </c>
      <c r="J7" s="321"/>
      <c r="K7" s="321"/>
      <c r="L7" s="325"/>
      <c r="M7" s="198" t="s">
        <v>16</v>
      </c>
      <c r="O7" s="325"/>
      <c r="P7" s="611">
        <f t="shared" ref="P7:P11" si="1">G7</f>
        <v>13.11</v>
      </c>
    </row>
    <row r="8" spans="1:1024">
      <c r="A8" s="311">
        <v>6</v>
      </c>
      <c r="B8" s="312" t="s">
        <v>585</v>
      </c>
      <c r="C8" s="316" t="s">
        <v>428</v>
      </c>
      <c r="D8" s="365" t="s">
        <v>37</v>
      </c>
      <c r="E8" s="366" t="s">
        <v>14</v>
      </c>
      <c r="F8" s="312" t="s">
        <v>21</v>
      </c>
      <c r="G8" s="110">
        <v>15.27</v>
      </c>
      <c r="H8" s="325"/>
      <c r="I8" s="110">
        <f t="shared" si="0"/>
        <v>15.27</v>
      </c>
      <c r="J8" s="321"/>
      <c r="K8" s="321"/>
      <c r="L8" s="325"/>
      <c r="M8" s="198" t="s">
        <v>16</v>
      </c>
      <c r="O8" s="325"/>
      <c r="P8" s="611">
        <f t="shared" si="1"/>
        <v>15.27</v>
      </c>
    </row>
    <row r="9" spans="1:1024">
      <c r="A9" s="311">
        <v>7</v>
      </c>
      <c r="B9" s="312" t="s">
        <v>586</v>
      </c>
      <c r="C9" s="316" t="s">
        <v>428</v>
      </c>
      <c r="D9" s="365" t="s">
        <v>37</v>
      </c>
      <c r="E9" s="366" t="s">
        <v>14</v>
      </c>
      <c r="F9" s="312" t="s">
        <v>21</v>
      </c>
      <c r="G9" s="110">
        <v>17.72</v>
      </c>
      <c r="H9" s="325"/>
      <c r="I9" s="110">
        <f t="shared" si="0"/>
        <v>17.72</v>
      </c>
      <c r="J9" s="321"/>
      <c r="K9" s="321"/>
      <c r="L9" s="325"/>
      <c r="M9" s="198" t="s">
        <v>16</v>
      </c>
      <c r="O9" s="325"/>
      <c r="P9" s="611">
        <f t="shared" si="1"/>
        <v>17.72</v>
      </c>
    </row>
    <row r="10" spans="1:1024">
      <c r="A10" s="311">
        <v>8</v>
      </c>
      <c r="B10" s="312" t="s">
        <v>587</v>
      </c>
      <c r="C10" s="316" t="s">
        <v>428</v>
      </c>
      <c r="D10" s="365" t="s">
        <v>37</v>
      </c>
      <c r="E10" s="366" t="s">
        <v>14</v>
      </c>
      <c r="F10" s="312" t="s">
        <v>21</v>
      </c>
      <c r="G10" s="110">
        <v>14.97</v>
      </c>
      <c r="H10" s="325"/>
      <c r="I10" s="110">
        <f t="shared" si="0"/>
        <v>14.97</v>
      </c>
      <c r="J10" s="321"/>
      <c r="K10" s="321"/>
      <c r="L10" s="325"/>
      <c r="M10" s="198" t="s">
        <v>16</v>
      </c>
      <c r="O10" s="325"/>
      <c r="P10" s="611">
        <f t="shared" si="1"/>
        <v>14.97</v>
      </c>
    </row>
    <row r="11" spans="1:1024">
      <c r="A11" s="311">
        <v>9</v>
      </c>
      <c r="B11" s="312" t="s">
        <v>588</v>
      </c>
      <c r="C11" s="316" t="s">
        <v>428</v>
      </c>
      <c r="D11" s="365" t="s">
        <v>37</v>
      </c>
      <c r="E11" s="366" t="s">
        <v>14</v>
      </c>
      <c r="F11" s="312" t="s">
        <v>21</v>
      </c>
      <c r="G11" s="110">
        <v>15.37</v>
      </c>
      <c r="H11" s="325"/>
      <c r="I11" s="110">
        <f t="shared" si="0"/>
        <v>15.37</v>
      </c>
      <c r="J11" s="321"/>
      <c r="K11" s="321"/>
      <c r="L11" s="325"/>
      <c r="M11" s="198" t="s">
        <v>16</v>
      </c>
      <c r="O11" s="325"/>
      <c r="P11" s="611">
        <f t="shared" si="1"/>
        <v>15.37</v>
      </c>
    </row>
    <row r="12" spans="1:1024">
      <c r="A12" s="317">
        <v>10</v>
      </c>
      <c r="B12" s="318" t="s">
        <v>589</v>
      </c>
      <c r="C12" s="319" t="s">
        <v>590</v>
      </c>
      <c r="D12" s="367" t="s">
        <v>18</v>
      </c>
      <c r="E12" s="199" t="s">
        <v>18</v>
      </c>
      <c r="F12" s="318" t="s">
        <v>19</v>
      </c>
      <c r="G12" s="320">
        <v>15.13</v>
      </c>
      <c r="H12" s="325"/>
      <c r="I12" s="321"/>
      <c r="J12" s="321"/>
      <c r="K12" s="320">
        <f>G12</f>
        <v>15.13</v>
      </c>
      <c r="L12" s="325"/>
      <c r="M12" s="198" t="s">
        <v>16</v>
      </c>
      <c r="O12" s="325"/>
      <c r="P12" s="325"/>
    </row>
    <row r="13" spans="1:1024">
      <c r="A13" s="311">
        <v>11</v>
      </c>
      <c r="B13" s="312" t="s">
        <v>591</v>
      </c>
      <c r="C13" s="316" t="s">
        <v>428</v>
      </c>
      <c r="D13" s="365" t="s">
        <v>37</v>
      </c>
      <c r="E13" s="366" t="s">
        <v>14</v>
      </c>
      <c r="F13" s="312" t="s">
        <v>21</v>
      </c>
      <c r="G13" s="110">
        <v>14.24</v>
      </c>
      <c r="H13" s="325"/>
      <c r="I13" s="110">
        <f t="shared" ref="I13:I18" si="2">G13</f>
        <v>14.24</v>
      </c>
      <c r="J13" s="321"/>
      <c r="K13" s="321"/>
      <c r="L13" s="325"/>
      <c r="M13" s="198" t="s">
        <v>16</v>
      </c>
      <c r="O13" s="325"/>
      <c r="P13" s="611">
        <f t="shared" ref="P13:P18" si="3">G13</f>
        <v>14.24</v>
      </c>
    </row>
    <row r="14" spans="1:1024">
      <c r="A14" s="311">
        <v>12</v>
      </c>
      <c r="B14" s="312" t="s">
        <v>592</v>
      </c>
      <c r="C14" s="316" t="s">
        <v>428</v>
      </c>
      <c r="D14" s="365" t="s">
        <v>37</v>
      </c>
      <c r="E14" s="366" t="s">
        <v>14</v>
      </c>
      <c r="F14" s="312" t="s">
        <v>21</v>
      </c>
      <c r="G14" s="110">
        <v>15.71</v>
      </c>
      <c r="H14" s="325"/>
      <c r="I14" s="110">
        <f t="shared" si="2"/>
        <v>15.71</v>
      </c>
      <c r="J14" s="321"/>
      <c r="K14" s="321"/>
      <c r="L14" s="325"/>
      <c r="M14" s="198" t="s">
        <v>16</v>
      </c>
      <c r="O14" s="325"/>
      <c r="P14" s="611">
        <f t="shared" si="3"/>
        <v>15.71</v>
      </c>
    </row>
    <row r="15" spans="1:1024">
      <c r="A15" s="311">
        <v>13</v>
      </c>
      <c r="B15" s="312" t="s">
        <v>593</v>
      </c>
      <c r="C15" s="316" t="s">
        <v>428</v>
      </c>
      <c r="D15" s="365" t="s">
        <v>37</v>
      </c>
      <c r="E15" s="366" t="s">
        <v>14</v>
      </c>
      <c r="F15" s="312" t="s">
        <v>21</v>
      </c>
      <c r="G15" s="110">
        <v>13.93</v>
      </c>
      <c r="H15" s="325"/>
      <c r="I15" s="110">
        <f t="shared" si="2"/>
        <v>13.93</v>
      </c>
      <c r="J15" s="321"/>
      <c r="K15" s="321"/>
      <c r="L15" s="325"/>
      <c r="M15" s="198" t="s">
        <v>16</v>
      </c>
      <c r="O15" s="325"/>
      <c r="P15" s="611">
        <f t="shared" si="3"/>
        <v>13.93</v>
      </c>
    </row>
    <row r="16" spans="1:1024">
      <c r="A16" s="311">
        <v>14</v>
      </c>
      <c r="B16" s="312" t="s">
        <v>594</v>
      </c>
      <c r="C16" s="316" t="s">
        <v>595</v>
      </c>
      <c r="D16" s="365" t="s">
        <v>37</v>
      </c>
      <c r="E16" s="366" t="s">
        <v>14</v>
      </c>
      <c r="F16" s="312" t="s">
        <v>21</v>
      </c>
      <c r="G16" s="110">
        <v>1.8</v>
      </c>
      <c r="H16" s="325"/>
      <c r="I16" s="110">
        <f t="shared" si="2"/>
        <v>1.8</v>
      </c>
      <c r="J16" s="321"/>
      <c r="K16" s="321"/>
      <c r="L16" s="325"/>
      <c r="M16" s="198" t="s">
        <v>16</v>
      </c>
      <c r="O16" s="325"/>
      <c r="P16" s="611">
        <f t="shared" si="3"/>
        <v>1.8</v>
      </c>
    </row>
    <row r="17" spans="1:16">
      <c r="A17" s="311">
        <v>15</v>
      </c>
      <c r="B17" s="369"/>
      <c r="C17" s="316" t="s">
        <v>423</v>
      </c>
      <c r="D17" s="365" t="s">
        <v>18</v>
      </c>
      <c r="E17" s="366" t="s">
        <v>14</v>
      </c>
      <c r="F17" s="312" t="s">
        <v>21</v>
      </c>
      <c r="G17" s="110">
        <v>11.9</v>
      </c>
      <c r="H17" s="325"/>
      <c r="I17" s="110">
        <f t="shared" si="2"/>
        <v>11.9</v>
      </c>
      <c r="J17" s="321"/>
      <c r="K17" s="321"/>
      <c r="L17" s="325"/>
      <c r="M17" s="198" t="s">
        <v>16</v>
      </c>
      <c r="O17" s="325"/>
      <c r="P17" s="611">
        <f t="shared" si="3"/>
        <v>11.9</v>
      </c>
    </row>
    <row r="18" spans="1:16">
      <c r="A18" s="311">
        <v>16</v>
      </c>
      <c r="B18" s="312" t="s">
        <v>596</v>
      </c>
      <c r="C18" s="316" t="s">
        <v>428</v>
      </c>
      <c r="D18" s="365" t="s">
        <v>37</v>
      </c>
      <c r="E18" s="366" t="s">
        <v>14</v>
      </c>
      <c r="F18" s="312" t="s">
        <v>21</v>
      </c>
      <c r="G18" s="110">
        <v>13.77</v>
      </c>
      <c r="H18" s="325"/>
      <c r="I18" s="110">
        <f t="shared" si="2"/>
        <v>13.77</v>
      </c>
      <c r="J18" s="321"/>
      <c r="K18" s="321"/>
      <c r="L18" s="325"/>
      <c r="M18" s="198" t="s">
        <v>16</v>
      </c>
      <c r="O18" s="325"/>
      <c r="P18" s="611">
        <f t="shared" si="3"/>
        <v>13.77</v>
      </c>
    </row>
    <row r="19" spans="1:16">
      <c r="A19" s="317">
        <v>17</v>
      </c>
      <c r="B19" s="318" t="s">
        <v>597</v>
      </c>
      <c r="C19" s="319" t="s">
        <v>31</v>
      </c>
      <c r="D19" s="367" t="s">
        <v>18</v>
      </c>
      <c r="E19" s="199" t="s">
        <v>18</v>
      </c>
      <c r="F19" s="318" t="s">
        <v>19</v>
      </c>
      <c r="G19" s="320">
        <v>1.63</v>
      </c>
      <c r="H19" s="325"/>
      <c r="I19" s="321"/>
      <c r="J19" s="321"/>
      <c r="K19" s="320">
        <f>G19</f>
        <v>1.63</v>
      </c>
      <c r="L19" s="325"/>
      <c r="M19" s="198" t="s">
        <v>16</v>
      </c>
      <c r="O19" s="325"/>
      <c r="P19" s="325"/>
    </row>
    <row r="20" spans="1:16">
      <c r="A20" s="311">
        <v>18</v>
      </c>
      <c r="B20" s="312" t="s">
        <v>598</v>
      </c>
      <c r="C20" s="316" t="s">
        <v>533</v>
      </c>
      <c r="D20" s="365" t="s">
        <v>37</v>
      </c>
      <c r="E20" s="366" t="s">
        <v>14</v>
      </c>
      <c r="F20" s="312" t="s">
        <v>21</v>
      </c>
      <c r="G20" s="110">
        <v>14.89</v>
      </c>
      <c r="H20" s="325"/>
      <c r="I20" s="110">
        <f>G20</f>
        <v>14.89</v>
      </c>
      <c r="J20" s="321"/>
      <c r="K20" s="321"/>
      <c r="L20" s="325"/>
      <c r="M20" s="198" t="s">
        <v>16</v>
      </c>
      <c r="O20" s="611">
        <f t="shared" ref="O20:O21" si="4">G20</f>
        <v>14.89</v>
      </c>
      <c r="P20" s="325"/>
    </row>
    <row r="21" spans="1:16">
      <c r="A21" s="311">
        <v>19</v>
      </c>
      <c r="B21" s="312" t="s">
        <v>599</v>
      </c>
      <c r="C21" s="237" t="s">
        <v>600</v>
      </c>
      <c r="D21" s="365" t="s">
        <v>37</v>
      </c>
      <c r="E21" s="366" t="s">
        <v>14</v>
      </c>
      <c r="F21" s="312" t="s">
        <v>21</v>
      </c>
      <c r="G21" s="110">
        <v>15.25</v>
      </c>
      <c r="H21" s="325"/>
      <c r="I21" s="110">
        <f>G21</f>
        <v>15.25</v>
      </c>
      <c r="J21" s="321"/>
      <c r="K21" s="321"/>
      <c r="L21" s="325"/>
      <c r="M21" s="198" t="s">
        <v>16</v>
      </c>
      <c r="O21" s="611">
        <f t="shared" si="4"/>
        <v>15.25</v>
      </c>
      <c r="P21" s="325"/>
    </row>
    <row r="22" spans="1:16" ht="26.25">
      <c r="A22" s="370">
        <v>20</v>
      </c>
      <c r="B22" s="371" t="s">
        <v>601</v>
      </c>
      <c r="C22" s="372" t="s">
        <v>548</v>
      </c>
      <c r="D22" s="373" t="s">
        <v>18</v>
      </c>
      <c r="E22" s="374" t="s">
        <v>549</v>
      </c>
      <c r="F22" s="371" t="s">
        <v>15</v>
      </c>
      <c r="G22" s="375">
        <v>14.13</v>
      </c>
      <c r="H22" s="325"/>
      <c r="I22" s="321"/>
      <c r="J22" s="375">
        <f>G22</f>
        <v>14.13</v>
      </c>
      <c r="K22" s="321"/>
      <c r="L22" s="325"/>
      <c r="M22" s="198" t="s">
        <v>16</v>
      </c>
      <c r="O22" s="325"/>
      <c r="P22" s="325"/>
    </row>
    <row r="23" spans="1:16">
      <c r="A23" s="311">
        <v>21</v>
      </c>
      <c r="B23" s="312" t="s">
        <v>602</v>
      </c>
      <c r="C23" s="376" t="s">
        <v>259</v>
      </c>
      <c r="D23" s="365" t="s">
        <v>18</v>
      </c>
      <c r="E23" s="218" t="s">
        <v>18</v>
      </c>
      <c r="F23" s="312" t="s">
        <v>21</v>
      </c>
      <c r="G23" s="110">
        <v>7.43</v>
      </c>
      <c r="H23" s="325"/>
      <c r="I23" s="110">
        <f>G23</f>
        <v>7.43</v>
      </c>
      <c r="J23" s="321"/>
      <c r="K23" s="321"/>
      <c r="L23" s="325"/>
      <c r="M23" s="198" t="s">
        <v>16</v>
      </c>
      <c r="O23" s="325"/>
      <c r="P23" s="611">
        <f>G23</f>
        <v>7.43</v>
      </c>
    </row>
    <row r="24" spans="1:16">
      <c r="A24" s="317">
        <v>22</v>
      </c>
      <c r="B24" s="318" t="s">
        <v>603</v>
      </c>
      <c r="C24" s="233" t="s">
        <v>604</v>
      </c>
      <c r="D24" s="367" t="s">
        <v>18</v>
      </c>
      <c r="E24" s="199" t="s">
        <v>18</v>
      </c>
      <c r="F24" s="318" t="s">
        <v>19</v>
      </c>
      <c r="G24" s="320">
        <v>12.8</v>
      </c>
      <c r="H24" s="325"/>
      <c r="I24" s="321"/>
      <c r="J24" s="321"/>
      <c r="K24" s="320">
        <f>G24</f>
        <v>12.8</v>
      </c>
      <c r="L24" s="325"/>
      <c r="M24" s="198" t="s">
        <v>16</v>
      </c>
      <c r="O24" s="325"/>
      <c r="P24" s="325"/>
    </row>
    <row r="25" spans="1:16" ht="30">
      <c r="A25" s="311">
        <v>23</v>
      </c>
      <c r="B25" s="312" t="s">
        <v>605</v>
      </c>
      <c r="C25" s="237" t="s">
        <v>606</v>
      </c>
      <c r="D25" s="365" t="s">
        <v>37</v>
      </c>
      <c r="E25" s="366" t="s">
        <v>14</v>
      </c>
      <c r="F25" s="312" t="s">
        <v>21</v>
      </c>
      <c r="G25" s="110">
        <v>6.83</v>
      </c>
      <c r="H25" s="325"/>
      <c r="I25" s="110">
        <f>G25</f>
        <v>6.83</v>
      </c>
      <c r="J25" s="321"/>
      <c r="K25" s="321"/>
      <c r="L25" s="325"/>
      <c r="M25" s="198" t="s">
        <v>16</v>
      </c>
      <c r="O25" s="611">
        <f>G25</f>
        <v>6.83</v>
      </c>
      <c r="P25" s="325"/>
    </row>
    <row r="26" spans="1:16">
      <c r="A26" s="317">
        <v>24</v>
      </c>
      <c r="B26" s="318" t="s">
        <v>607</v>
      </c>
      <c r="C26" s="233" t="s">
        <v>31</v>
      </c>
      <c r="D26" s="367" t="s">
        <v>18</v>
      </c>
      <c r="E26" s="199" t="s">
        <v>18</v>
      </c>
      <c r="F26" s="318" t="s">
        <v>19</v>
      </c>
      <c r="G26" s="320">
        <v>2.74</v>
      </c>
      <c r="H26" s="325"/>
      <c r="I26" s="321"/>
      <c r="J26" s="321"/>
      <c r="K26" s="320">
        <f>G26</f>
        <v>2.74</v>
      </c>
      <c r="L26" s="325"/>
      <c r="M26" s="198" t="s">
        <v>16</v>
      </c>
      <c r="O26" s="325"/>
      <c r="P26" s="325"/>
    </row>
    <row r="27" spans="1:16">
      <c r="A27" s="311">
        <v>25</v>
      </c>
      <c r="B27" s="312" t="s">
        <v>608</v>
      </c>
      <c r="C27" s="237" t="s">
        <v>12</v>
      </c>
      <c r="D27" s="365" t="s">
        <v>37</v>
      </c>
      <c r="E27" s="366" t="s">
        <v>14</v>
      </c>
      <c r="F27" s="312" t="s">
        <v>21</v>
      </c>
      <c r="G27" s="110">
        <v>4.32</v>
      </c>
      <c r="H27" s="325"/>
      <c r="I27" s="110">
        <f t="shared" ref="I27:I37" si="5">G27</f>
        <v>4.32</v>
      </c>
      <c r="J27" s="321"/>
      <c r="K27" s="321"/>
      <c r="L27" s="325"/>
      <c r="M27" s="198" t="s">
        <v>16</v>
      </c>
      <c r="O27" s="611">
        <f t="shared" ref="O27:O28" si="6">G27</f>
        <v>4.32</v>
      </c>
      <c r="P27" s="325"/>
    </row>
    <row r="28" spans="1:16">
      <c r="A28" s="311">
        <v>26</v>
      </c>
      <c r="B28" s="312" t="s">
        <v>608</v>
      </c>
      <c r="C28" s="377" t="s">
        <v>36</v>
      </c>
      <c r="D28" s="365" t="s">
        <v>37</v>
      </c>
      <c r="E28" s="366" t="s">
        <v>14</v>
      </c>
      <c r="F28" s="312" t="s">
        <v>21</v>
      </c>
      <c r="G28" s="110">
        <v>9.16</v>
      </c>
      <c r="H28" s="325"/>
      <c r="I28" s="110">
        <f t="shared" si="5"/>
        <v>9.16</v>
      </c>
      <c r="J28" s="321"/>
      <c r="K28" s="321"/>
      <c r="L28" s="325"/>
      <c r="M28" s="198" t="s">
        <v>16</v>
      </c>
      <c r="O28" s="611">
        <f t="shared" si="6"/>
        <v>9.16</v>
      </c>
      <c r="P28" s="325"/>
    </row>
    <row r="29" spans="1:16">
      <c r="A29" s="311">
        <v>27</v>
      </c>
      <c r="B29" s="312" t="s">
        <v>609</v>
      </c>
      <c r="C29" s="237" t="s">
        <v>428</v>
      </c>
      <c r="D29" s="365" t="s">
        <v>37</v>
      </c>
      <c r="E29" s="366" t="s">
        <v>14</v>
      </c>
      <c r="F29" s="312" t="s">
        <v>21</v>
      </c>
      <c r="G29" s="110">
        <v>13.43</v>
      </c>
      <c r="H29" s="325"/>
      <c r="I29" s="110">
        <f t="shared" si="5"/>
        <v>13.43</v>
      </c>
      <c r="J29" s="321"/>
      <c r="K29" s="321"/>
      <c r="L29" s="325"/>
      <c r="M29" s="198" t="s">
        <v>16</v>
      </c>
      <c r="O29" s="325"/>
      <c r="P29" s="611">
        <f t="shared" ref="P29:P36" si="7">G29</f>
        <v>13.43</v>
      </c>
    </row>
    <row r="30" spans="1:16">
      <c r="A30" s="311">
        <v>28</v>
      </c>
      <c r="B30" s="312" t="s">
        <v>610</v>
      </c>
      <c r="C30" s="237" t="s">
        <v>428</v>
      </c>
      <c r="D30" s="365" t="s">
        <v>37</v>
      </c>
      <c r="E30" s="366" t="s">
        <v>14</v>
      </c>
      <c r="F30" s="312" t="s">
        <v>21</v>
      </c>
      <c r="G30" s="110">
        <v>16.010000000000002</v>
      </c>
      <c r="H30" s="325"/>
      <c r="I30" s="110">
        <f t="shared" si="5"/>
        <v>16.010000000000002</v>
      </c>
      <c r="J30" s="321"/>
      <c r="K30" s="321"/>
      <c r="L30" s="325"/>
      <c r="M30" s="198" t="s">
        <v>16</v>
      </c>
      <c r="O30" s="325"/>
      <c r="P30" s="611">
        <f t="shared" si="7"/>
        <v>16.010000000000002</v>
      </c>
    </row>
    <row r="31" spans="1:16">
      <c r="A31" s="311">
        <v>29</v>
      </c>
      <c r="B31" s="312" t="s">
        <v>611</v>
      </c>
      <c r="C31" s="237" t="s">
        <v>428</v>
      </c>
      <c r="D31" s="365" t="s">
        <v>37</v>
      </c>
      <c r="E31" s="366" t="s">
        <v>14</v>
      </c>
      <c r="F31" s="312" t="s">
        <v>21</v>
      </c>
      <c r="G31" s="110">
        <v>19.690000000000001</v>
      </c>
      <c r="H31" s="325"/>
      <c r="I31" s="110">
        <f t="shared" si="5"/>
        <v>19.690000000000001</v>
      </c>
      <c r="J31" s="321"/>
      <c r="K31" s="321"/>
      <c r="L31" s="325"/>
      <c r="M31" s="198" t="s">
        <v>16</v>
      </c>
      <c r="O31" s="325"/>
      <c r="P31" s="611">
        <f t="shared" si="7"/>
        <v>19.690000000000001</v>
      </c>
    </row>
    <row r="32" spans="1:16">
      <c r="A32" s="311">
        <v>30</v>
      </c>
      <c r="B32" s="312" t="s">
        <v>612</v>
      </c>
      <c r="C32" s="237" t="s">
        <v>65</v>
      </c>
      <c r="D32" s="368" t="s">
        <v>107</v>
      </c>
      <c r="E32" s="366" t="s">
        <v>14</v>
      </c>
      <c r="F32" s="312" t="s">
        <v>21</v>
      </c>
      <c r="G32" s="110">
        <v>7.55</v>
      </c>
      <c r="H32" s="325"/>
      <c r="I32" s="110">
        <f t="shared" si="5"/>
        <v>7.55</v>
      </c>
      <c r="J32" s="321"/>
      <c r="K32" s="321"/>
      <c r="L32" s="325"/>
      <c r="M32" s="198" t="s">
        <v>16</v>
      </c>
      <c r="O32" s="611">
        <f>G32</f>
        <v>7.55</v>
      </c>
      <c r="P32" s="696"/>
    </row>
    <row r="33" spans="1:1024">
      <c r="A33" s="311">
        <v>31</v>
      </c>
      <c r="B33" s="312" t="s">
        <v>613</v>
      </c>
      <c r="C33" s="237" t="s">
        <v>428</v>
      </c>
      <c r="D33" s="365" t="s">
        <v>37</v>
      </c>
      <c r="E33" s="366" t="s">
        <v>14</v>
      </c>
      <c r="F33" s="312" t="s">
        <v>21</v>
      </c>
      <c r="G33" s="110">
        <v>14.07</v>
      </c>
      <c r="H33" s="325"/>
      <c r="I33" s="110">
        <f t="shared" si="5"/>
        <v>14.07</v>
      </c>
      <c r="J33" s="321"/>
      <c r="K33" s="321"/>
      <c r="L33" s="325"/>
      <c r="M33" s="198" t="s">
        <v>16</v>
      </c>
      <c r="O33" s="325"/>
      <c r="P33" s="611">
        <f t="shared" si="7"/>
        <v>14.07</v>
      </c>
    </row>
    <row r="34" spans="1:1024">
      <c r="A34" s="311">
        <v>32</v>
      </c>
      <c r="B34" s="312" t="s">
        <v>614</v>
      </c>
      <c r="C34" s="237" t="s">
        <v>428</v>
      </c>
      <c r="D34" s="365" t="s">
        <v>37</v>
      </c>
      <c r="E34" s="366" t="s">
        <v>14</v>
      </c>
      <c r="F34" s="312" t="s">
        <v>21</v>
      </c>
      <c r="G34" s="110">
        <v>14.45</v>
      </c>
      <c r="H34" s="325"/>
      <c r="I34" s="110">
        <f t="shared" si="5"/>
        <v>14.45</v>
      </c>
      <c r="J34" s="321"/>
      <c r="K34" s="321"/>
      <c r="L34" s="325"/>
      <c r="M34" s="198" t="s">
        <v>16</v>
      </c>
      <c r="O34" s="325"/>
      <c r="P34" s="611">
        <f t="shared" si="7"/>
        <v>14.45</v>
      </c>
    </row>
    <row r="35" spans="1:1024">
      <c r="A35" s="311">
        <v>33</v>
      </c>
      <c r="B35" s="312" t="s">
        <v>615</v>
      </c>
      <c r="C35" s="237" t="s">
        <v>428</v>
      </c>
      <c r="D35" s="365" t="s">
        <v>37</v>
      </c>
      <c r="E35" s="366" t="s">
        <v>14</v>
      </c>
      <c r="F35" s="312" t="s">
        <v>21</v>
      </c>
      <c r="G35" s="110">
        <v>14.58</v>
      </c>
      <c r="H35" s="325"/>
      <c r="I35" s="110">
        <f t="shared" si="5"/>
        <v>14.58</v>
      </c>
      <c r="J35" s="321"/>
      <c r="K35" s="321"/>
      <c r="L35" s="325"/>
      <c r="M35" s="198" t="s">
        <v>16</v>
      </c>
      <c r="O35" s="325"/>
      <c r="P35" s="611">
        <f t="shared" si="7"/>
        <v>14.58</v>
      </c>
    </row>
    <row r="36" spans="1:1024" ht="26.25">
      <c r="A36" s="311">
        <v>34</v>
      </c>
      <c r="B36" s="312" t="s">
        <v>616</v>
      </c>
      <c r="C36" s="237" t="s">
        <v>32</v>
      </c>
      <c r="D36" s="365" t="s">
        <v>18</v>
      </c>
      <c r="E36" s="366" t="s">
        <v>549</v>
      </c>
      <c r="F36" s="312" t="s">
        <v>21</v>
      </c>
      <c r="G36" s="110">
        <v>17.149999999999999</v>
      </c>
      <c r="H36" s="325"/>
      <c r="I36" s="110">
        <f t="shared" si="5"/>
        <v>17.149999999999999</v>
      </c>
      <c r="J36" s="321"/>
      <c r="K36" s="321"/>
      <c r="L36" s="325"/>
      <c r="M36" s="198" t="s">
        <v>16</v>
      </c>
      <c r="O36" s="325"/>
      <c r="P36" s="611">
        <f t="shared" si="7"/>
        <v>17.149999999999999</v>
      </c>
    </row>
    <row r="37" spans="1:1024" ht="26.25">
      <c r="A37" s="311">
        <v>35</v>
      </c>
      <c r="B37" s="312" t="s">
        <v>617</v>
      </c>
      <c r="C37" s="237" t="s">
        <v>55</v>
      </c>
      <c r="D37" s="365" t="s">
        <v>18</v>
      </c>
      <c r="E37" s="366" t="s">
        <v>549</v>
      </c>
      <c r="F37" s="312" t="s">
        <v>21</v>
      </c>
      <c r="G37" s="110">
        <v>14.19</v>
      </c>
      <c r="H37" s="325"/>
      <c r="I37" s="110">
        <f t="shared" si="5"/>
        <v>14.19</v>
      </c>
      <c r="J37" s="321"/>
      <c r="K37" s="321"/>
      <c r="L37" s="325"/>
      <c r="M37" s="198" t="s">
        <v>16</v>
      </c>
      <c r="O37" s="611">
        <f>G37</f>
        <v>14.19</v>
      </c>
      <c r="P37" s="325"/>
    </row>
    <row r="38" spans="1:1024" s="302" customFormat="1">
      <c r="A38" s="378"/>
      <c r="B38" s="378"/>
      <c r="C38" s="379" t="s">
        <v>117</v>
      </c>
      <c r="D38" s="380"/>
      <c r="E38" s="381"/>
      <c r="F38" s="382"/>
      <c r="G38" s="383">
        <f t="shared" ref="G38:L38" si="8">SUM(G3:G37)</f>
        <v>428.40000000000003</v>
      </c>
      <c r="H38" s="384">
        <f t="shared" si="8"/>
        <v>0</v>
      </c>
      <c r="I38" s="385">
        <f t="shared" si="8"/>
        <v>373.95</v>
      </c>
      <c r="J38" s="386">
        <f t="shared" si="8"/>
        <v>14.13</v>
      </c>
      <c r="K38" s="387">
        <f t="shared" si="8"/>
        <v>40.32</v>
      </c>
      <c r="L38" s="388">
        <f t="shared" si="8"/>
        <v>0</v>
      </c>
      <c r="M38" s="527">
        <f>SUM(H38:K38)</f>
        <v>428.4</v>
      </c>
      <c r="O38" s="709">
        <f>SUM(O3:O37)</f>
        <v>80.199999999999989</v>
      </c>
      <c r="P38" s="709">
        <f>SUM(P3:P37)</f>
        <v>293.75</v>
      </c>
      <c r="Q38" s="710">
        <f>O38+P38</f>
        <v>373.95</v>
      </c>
      <c r="AMJ38"/>
    </row>
    <row r="39" spans="1:1024">
      <c r="C39" s="46" t="s">
        <v>99</v>
      </c>
      <c r="G39" s="389">
        <f>SUM(G3:G37)</f>
        <v>428.40000000000003</v>
      </c>
    </row>
    <row r="40" spans="1:1024">
      <c r="C40" s="46" t="s">
        <v>100</v>
      </c>
      <c r="G40" s="390">
        <f>SUM(M38:O38)</f>
        <v>508.59999999999997</v>
      </c>
    </row>
    <row r="42" spans="1:1024">
      <c r="C42" s="3" t="s">
        <v>102</v>
      </c>
    </row>
    <row r="43" spans="1:1024" ht="30">
      <c r="C43" s="51" t="s">
        <v>103</v>
      </c>
      <c r="D43" s="391" t="s">
        <v>37</v>
      </c>
    </row>
    <row r="44" spans="1:1024">
      <c r="C44" s="51" t="s">
        <v>104</v>
      </c>
      <c r="D44" s="391" t="s">
        <v>18</v>
      </c>
    </row>
    <row r="45" spans="1:1024">
      <c r="C45" s="51" t="s">
        <v>105</v>
      </c>
      <c r="D45" s="391" t="s">
        <v>79</v>
      </c>
    </row>
    <row r="46" spans="1:1024">
      <c r="C46" s="51" t="s">
        <v>106</v>
      </c>
      <c r="D46" s="391" t="s">
        <v>107</v>
      </c>
    </row>
    <row r="47" spans="1:1024" ht="30">
      <c r="C47" s="51" t="s">
        <v>108</v>
      </c>
      <c r="D47" s="391" t="s">
        <v>49</v>
      </c>
    </row>
    <row r="49" spans="3:1024" s="339" customFormat="1">
      <c r="D49" s="392"/>
      <c r="E49" s="392"/>
      <c r="AMJ49"/>
    </row>
    <row r="50" spans="3:1024" s="339" customFormat="1" ht="28.35" customHeight="1">
      <c r="C50" s="53" t="s">
        <v>109</v>
      </c>
      <c r="D50" s="727" t="s">
        <v>815</v>
      </c>
      <c r="E50" s="727"/>
      <c r="F50" s="727"/>
      <c r="G50" s="727"/>
      <c r="H50" s="727"/>
      <c r="I50" s="727"/>
      <c r="J50" s="727"/>
      <c r="K50" s="727"/>
      <c r="L50" s="203">
        <f>H38</f>
        <v>0</v>
      </c>
      <c r="AMJ50"/>
    </row>
    <row r="51" spans="3:1024" s="339" customFormat="1" ht="50.25" customHeight="1">
      <c r="C51" s="55" t="s">
        <v>111</v>
      </c>
      <c r="D51" s="728" t="s">
        <v>816</v>
      </c>
      <c r="E51" s="728"/>
      <c r="F51" s="728"/>
      <c r="G51" s="728"/>
      <c r="H51" s="728"/>
      <c r="I51" s="728"/>
      <c r="J51" s="728"/>
      <c r="K51" s="728"/>
      <c r="L51" s="26">
        <f>I38</f>
        <v>373.95</v>
      </c>
      <c r="AMJ51"/>
    </row>
    <row r="52" spans="3:1024" s="339" customFormat="1" ht="44.25" customHeight="1">
      <c r="C52" s="57" t="s">
        <v>113</v>
      </c>
      <c r="D52" s="729" t="s">
        <v>817</v>
      </c>
      <c r="E52" s="729"/>
      <c r="F52" s="729"/>
      <c r="G52" s="729"/>
      <c r="H52" s="729"/>
      <c r="I52" s="729"/>
      <c r="J52" s="729"/>
      <c r="K52" s="729"/>
      <c r="L52" s="14">
        <f>J38</f>
        <v>14.13</v>
      </c>
      <c r="AMJ52"/>
    </row>
    <row r="53" spans="3:1024" s="339" customFormat="1" ht="30" customHeight="1">
      <c r="C53" s="59" t="s">
        <v>115</v>
      </c>
      <c r="D53" s="730" t="s">
        <v>818</v>
      </c>
      <c r="E53" s="730"/>
      <c r="F53" s="730"/>
      <c r="G53" s="730"/>
      <c r="H53" s="730"/>
      <c r="I53" s="730"/>
      <c r="J53" s="730"/>
      <c r="K53" s="730"/>
      <c r="L53" s="22">
        <f>K38</f>
        <v>40.32</v>
      </c>
      <c r="AMJ53"/>
    </row>
    <row r="54" spans="3:1024">
      <c r="L54" s="208">
        <f>SUM(L50:L53)</f>
        <v>428.4</v>
      </c>
    </row>
    <row r="55" spans="3:1024">
      <c r="L55" s="213"/>
    </row>
    <row r="56" spans="3:1024" ht="30">
      <c r="C56" s="258" t="s">
        <v>118</v>
      </c>
      <c r="L56" s="259">
        <f>L38</f>
        <v>0</v>
      </c>
    </row>
  </sheetData>
  <mergeCells count="4">
    <mergeCell ref="D50:K50"/>
    <mergeCell ref="D51:K51"/>
    <mergeCell ref="D52:K52"/>
    <mergeCell ref="D53:K53"/>
  </mergeCells>
  <pageMargins left="0.7" right="0.7" top="0.75" bottom="0.75" header="0.51180555555555496" footer="0.51180555555555496"/>
  <pageSetup paperSize="9" scale="84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N23"/>
  <sheetViews>
    <sheetView zoomScaleNormal="100" workbookViewId="0">
      <selection activeCell="M6" sqref="M6:N6"/>
    </sheetView>
  </sheetViews>
  <sheetFormatPr defaultColWidth="8.7109375" defaultRowHeight="15"/>
  <cols>
    <col min="1" max="1" width="5.42578125" customWidth="1"/>
    <col min="2" max="2" width="6.42578125" customWidth="1"/>
    <col min="3" max="3" width="20.7109375" customWidth="1"/>
    <col min="4" max="4" width="9.140625" style="301" customWidth="1"/>
    <col min="5" max="5" width="9.5703125" style="301" customWidth="1"/>
    <col min="6" max="6" width="19.42578125" style="301" customWidth="1"/>
    <col min="7" max="7" width="12.85546875" style="301" customWidth="1"/>
    <col min="8" max="8" width="10.5703125" style="301" customWidth="1"/>
    <col min="9" max="9" width="13.7109375" style="301" customWidth="1"/>
    <col min="10" max="10" width="9.140625" style="301" customWidth="1"/>
    <col min="256" max="256" width="5.42578125" customWidth="1"/>
    <col min="257" max="257" width="6.42578125" customWidth="1"/>
    <col min="258" max="258" width="28.85546875" customWidth="1"/>
    <col min="260" max="260" width="13.140625" customWidth="1"/>
    <col min="261" max="261" width="9.5703125" customWidth="1"/>
    <col min="262" max="262" width="10.5703125" customWidth="1"/>
    <col min="263" max="263" width="13.7109375" customWidth="1"/>
    <col min="264" max="264" width="12.85546875" customWidth="1"/>
    <col min="265" max="265" width="13.7109375" customWidth="1"/>
    <col min="512" max="512" width="5.42578125" customWidth="1"/>
    <col min="513" max="513" width="6.42578125" customWidth="1"/>
    <col min="514" max="514" width="28.85546875" customWidth="1"/>
    <col min="516" max="516" width="13.140625" customWidth="1"/>
    <col min="517" max="517" width="9.5703125" customWidth="1"/>
    <col min="518" max="518" width="10.5703125" customWidth="1"/>
    <col min="519" max="519" width="13.7109375" customWidth="1"/>
    <col min="520" max="520" width="12.85546875" customWidth="1"/>
    <col min="521" max="521" width="13.7109375" customWidth="1"/>
    <col min="768" max="768" width="5.42578125" customWidth="1"/>
    <col min="769" max="769" width="6.42578125" customWidth="1"/>
    <col min="770" max="770" width="28.85546875" customWidth="1"/>
    <col min="772" max="772" width="13.140625" customWidth="1"/>
    <col min="773" max="773" width="9.5703125" customWidth="1"/>
    <col min="774" max="774" width="10.5703125" customWidth="1"/>
    <col min="775" max="775" width="13.7109375" customWidth="1"/>
    <col min="776" max="776" width="12.85546875" customWidth="1"/>
    <col min="777" max="777" width="13.7109375" customWidth="1"/>
  </cols>
  <sheetData>
    <row r="1" spans="1:14">
      <c r="C1" s="302" t="s">
        <v>814</v>
      </c>
    </row>
    <row r="2" spans="1:14" s="310" customFormat="1" ht="30">
      <c r="A2" s="303" t="s">
        <v>342</v>
      </c>
      <c r="B2" s="304" t="s">
        <v>343</v>
      </c>
      <c r="C2" s="217" t="s">
        <v>344</v>
      </c>
      <c r="D2" s="15" t="s">
        <v>412</v>
      </c>
      <c r="E2" s="5" t="s">
        <v>345</v>
      </c>
      <c r="F2" s="5" t="s">
        <v>4</v>
      </c>
      <c r="G2" s="5" t="s">
        <v>5</v>
      </c>
      <c r="H2" s="305" t="s">
        <v>9</v>
      </c>
      <c r="I2" s="553" t="s">
        <v>813</v>
      </c>
      <c r="J2" s="309"/>
      <c r="M2" s="690" t="s">
        <v>826</v>
      </c>
      <c r="N2" s="690" t="s">
        <v>825</v>
      </c>
    </row>
    <row r="3" spans="1:14">
      <c r="A3" s="311">
        <v>1</v>
      </c>
      <c r="B3" s="311" t="s">
        <v>618</v>
      </c>
      <c r="C3" s="377" t="s">
        <v>619</v>
      </c>
      <c r="D3" s="393">
        <v>14.5</v>
      </c>
      <c r="E3" s="314" t="s">
        <v>37</v>
      </c>
      <c r="F3" s="305" t="s">
        <v>14</v>
      </c>
      <c r="G3" s="369" t="s">
        <v>21</v>
      </c>
      <c r="H3" s="393">
        <f>D3</f>
        <v>14.5</v>
      </c>
      <c r="I3" s="394"/>
      <c r="J3" s="396" t="s">
        <v>16</v>
      </c>
      <c r="M3" s="611">
        <f>H3</f>
        <v>14.5</v>
      </c>
      <c r="N3" s="325"/>
    </row>
    <row r="4" spans="1:14">
      <c r="A4" s="323">
        <v>2</v>
      </c>
      <c r="B4" s="321" t="s">
        <v>620</v>
      </c>
      <c r="C4" s="217" t="s">
        <v>523</v>
      </c>
      <c r="D4" s="394">
        <v>20.56</v>
      </c>
      <c r="E4" s="314" t="s">
        <v>37</v>
      </c>
      <c r="F4" s="305" t="s">
        <v>14</v>
      </c>
      <c r="G4" s="313" t="s">
        <v>498</v>
      </c>
      <c r="H4" s="394"/>
      <c r="I4" s="554">
        <f>D4</f>
        <v>20.56</v>
      </c>
      <c r="J4" s="395"/>
      <c r="M4" s="325"/>
      <c r="N4" s="325"/>
    </row>
    <row r="5" spans="1:14">
      <c r="A5" s="311">
        <v>3</v>
      </c>
      <c r="B5" s="312" t="s">
        <v>621</v>
      </c>
      <c r="C5" s="237" t="s">
        <v>55</v>
      </c>
      <c r="D5" s="393">
        <v>3.03</v>
      </c>
      <c r="E5" s="556" t="s">
        <v>37</v>
      </c>
      <c r="F5" s="305" t="s">
        <v>14</v>
      </c>
      <c r="G5" s="369" t="s">
        <v>21</v>
      </c>
      <c r="H5" s="532"/>
      <c r="I5" s="552">
        <f>D5</f>
        <v>3.03</v>
      </c>
      <c r="J5" s="395" t="s">
        <v>474</v>
      </c>
      <c r="M5" s="325"/>
      <c r="N5" s="325"/>
    </row>
    <row r="6" spans="1:14" s="302" customFormat="1" ht="12.75">
      <c r="A6" s="331"/>
      <c r="B6" s="331"/>
      <c r="C6" s="332" t="s">
        <v>117</v>
      </c>
      <c r="D6" s="397">
        <f>SUM(D3:D5)</f>
        <v>38.090000000000003</v>
      </c>
      <c r="E6" s="334"/>
      <c r="F6" s="334"/>
      <c r="G6" s="334"/>
      <c r="H6" s="398">
        <f>SUM(H3:H5)</f>
        <v>14.5</v>
      </c>
      <c r="I6" s="555">
        <f>SUM(I3:I5)</f>
        <v>23.59</v>
      </c>
      <c r="J6" s="399"/>
      <c r="M6" s="709">
        <f>SUM(M3:M5)</f>
        <v>14.5</v>
      </c>
      <c r="N6" s="709"/>
    </row>
    <row r="7" spans="1:14">
      <c r="C7" s="557" t="s">
        <v>101</v>
      </c>
      <c r="D7" s="389">
        <f>H6+I6</f>
        <v>38.090000000000003</v>
      </c>
    </row>
    <row r="8" spans="1:14">
      <c r="C8" s="558" t="s">
        <v>751</v>
      </c>
      <c r="D8" s="559">
        <f>H6</f>
        <v>14.5</v>
      </c>
    </row>
    <row r="10" spans="1:14">
      <c r="C10" s="3" t="s">
        <v>102</v>
      </c>
      <c r="D10" s="117"/>
    </row>
    <row r="11" spans="1:14" s="339" customFormat="1" ht="30">
      <c r="C11" s="51" t="s">
        <v>103</v>
      </c>
      <c r="D11" s="391" t="s">
        <v>37</v>
      </c>
      <c r="E11" s="340"/>
      <c r="F11" s="340"/>
      <c r="G11" s="340"/>
      <c r="J11" s="3"/>
    </row>
    <row r="12" spans="1:14" s="339" customFormat="1">
      <c r="C12" s="51" t="s">
        <v>104</v>
      </c>
      <c r="D12" s="391" t="s">
        <v>18</v>
      </c>
      <c r="E12" s="340"/>
      <c r="F12" s="340"/>
      <c r="G12" s="340"/>
      <c r="J12" s="3"/>
    </row>
    <row r="13" spans="1:14" s="339" customFormat="1">
      <c r="C13" s="51" t="s">
        <v>105</v>
      </c>
      <c r="D13" s="391" t="s">
        <v>79</v>
      </c>
      <c r="E13" s="340"/>
      <c r="F13" s="340"/>
      <c r="G13" s="340"/>
      <c r="H13" s="561"/>
      <c r="I13" s="562"/>
      <c r="J13" s="563"/>
      <c r="K13" s="564"/>
    </row>
    <row r="14" spans="1:14" s="339" customFormat="1">
      <c r="C14" s="51" t="s">
        <v>106</v>
      </c>
      <c r="D14" s="391" t="s">
        <v>107</v>
      </c>
      <c r="E14" s="340"/>
      <c r="F14" s="340"/>
      <c r="G14" s="340"/>
      <c r="J14" s="3"/>
    </row>
    <row r="15" spans="1:14" s="339" customFormat="1" ht="30">
      <c r="C15" s="51" t="s">
        <v>108</v>
      </c>
      <c r="D15" s="391" t="s">
        <v>49</v>
      </c>
      <c r="E15" s="399"/>
      <c r="F15" s="399"/>
      <c r="G15" s="399"/>
      <c r="J15" s="3"/>
    </row>
    <row r="17" spans="3:12" ht="30">
      <c r="C17" s="53" t="s">
        <v>109</v>
      </c>
      <c r="D17" s="727" t="s">
        <v>815</v>
      </c>
      <c r="E17" s="727"/>
      <c r="F17" s="727"/>
      <c r="G17" s="727"/>
      <c r="H17" s="727"/>
      <c r="I17" s="727"/>
      <c r="J17" s="727"/>
      <c r="K17" s="727"/>
      <c r="L17" s="203">
        <v>0</v>
      </c>
    </row>
    <row r="18" spans="3:12" ht="45" customHeight="1">
      <c r="C18" s="55" t="s">
        <v>111</v>
      </c>
      <c r="D18" s="728" t="s">
        <v>816</v>
      </c>
      <c r="E18" s="728"/>
      <c r="F18" s="728"/>
      <c r="G18" s="728"/>
      <c r="H18" s="728"/>
      <c r="I18" s="728"/>
      <c r="J18" s="728"/>
      <c r="K18" s="728"/>
      <c r="L18" s="26">
        <f>H6</f>
        <v>14.5</v>
      </c>
    </row>
    <row r="19" spans="3:12" ht="51.75" customHeight="1">
      <c r="C19" s="579" t="s">
        <v>113</v>
      </c>
      <c r="D19" s="729" t="s">
        <v>817</v>
      </c>
      <c r="E19" s="729"/>
      <c r="F19" s="729"/>
      <c r="G19" s="729"/>
      <c r="H19" s="729"/>
      <c r="I19" s="729"/>
      <c r="J19" s="729"/>
      <c r="K19" s="729"/>
      <c r="L19" s="14">
        <v>0</v>
      </c>
    </row>
    <row r="20" spans="3:12" ht="30">
      <c r="C20" s="580" t="s">
        <v>115</v>
      </c>
      <c r="D20" s="730" t="s">
        <v>818</v>
      </c>
      <c r="E20" s="730"/>
      <c r="F20" s="730"/>
      <c r="G20" s="730"/>
      <c r="H20" s="730"/>
      <c r="I20" s="730"/>
      <c r="J20" s="730"/>
      <c r="K20" s="730"/>
      <c r="L20" s="22">
        <v>0</v>
      </c>
    </row>
    <row r="21" spans="3:12">
      <c r="D21" s="117"/>
      <c r="E21" s="117"/>
      <c r="K21" s="301"/>
      <c r="L21" s="208">
        <f>SUM(L17:L20)</f>
        <v>14.5</v>
      </c>
    </row>
    <row r="22" spans="3:12">
      <c r="D22" s="117"/>
      <c r="E22" s="117"/>
      <c r="K22" s="301"/>
      <c r="L22" s="213"/>
    </row>
    <row r="23" spans="3:12" ht="30">
      <c r="C23" s="258" t="s">
        <v>118</v>
      </c>
      <c r="D23" s="117"/>
      <c r="E23" s="117"/>
      <c r="K23" s="301"/>
      <c r="L23" s="259">
        <f>I6</f>
        <v>23.59</v>
      </c>
    </row>
  </sheetData>
  <mergeCells count="4">
    <mergeCell ref="D17:K17"/>
    <mergeCell ref="D18:K18"/>
    <mergeCell ref="D19:K19"/>
    <mergeCell ref="D20:K20"/>
  </mergeCells>
  <pageMargins left="0.7" right="0.7" top="0.75" bottom="0.75" header="0.51180555555555496" footer="0.51180555555555496"/>
  <pageSetup paperSize="9" scale="97" firstPageNumber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L26"/>
  <sheetViews>
    <sheetView zoomScaleNormal="100" workbookViewId="0">
      <selection activeCell="C13" sqref="C13"/>
    </sheetView>
  </sheetViews>
  <sheetFormatPr defaultColWidth="8.7109375" defaultRowHeight="15"/>
  <cols>
    <col min="1" max="1" width="5.7109375" customWidth="1"/>
    <col min="2" max="2" width="9.5703125" customWidth="1"/>
    <col min="3" max="3" width="20.5703125" customWidth="1"/>
    <col min="4" max="4" width="9.140625" style="301" customWidth="1"/>
    <col min="5" max="5" width="11.140625" style="301" customWidth="1"/>
    <col min="6" max="6" width="20.85546875" style="301" customWidth="1"/>
    <col min="7" max="7" width="10.5703125" style="301" customWidth="1"/>
    <col min="8" max="8" width="12" customWidth="1"/>
    <col min="9" max="9" width="13.140625" customWidth="1"/>
    <col min="257" max="257" width="5.7109375" customWidth="1"/>
    <col min="258" max="258" width="9.5703125" customWidth="1"/>
    <col min="259" max="259" width="20.5703125" customWidth="1"/>
    <col min="261" max="261" width="11.140625" customWidth="1"/>
    <col min="263" max="263" width="10.5703125" customWidth="1"/>
    <col min="264" max="264" width="12" customWidth="1"/>
    <col min="265" max="265" width="13.140625" customWidth="1"/>
    <col min="513" max="513" width="5.7109375" customWidth="1"/>
    <col min="514" max="514" width="9.5703125" customWidth="1"/>
    <col min="515" max="515" width="20.5703125" customWidth="1"/>
    <col min="517" max="517" width="11.140625" customWidth="1"/>
    <col min="519" max="519" width="10.5703125" customWidth="1"/>
    <col min="520" max="520" width="12" customWidth="1"/>
    <col min="521" max="521" width="13.140625" customWidth="1"/>
    <col min="769" max="769" width="5.7109375" customWidth="1"/>
    <col min="770" max="770" width="9.5703125" customWidth="1"/>
    <col min="771" max="771" width="20.5703125" customWidth="1"/>
    <col min="773" max="773" width="11.140625" customWidth="1"/>
    <col min="775" max="775" width="10.5703125" customWidth="1"/>
    <col min="776" max="776" width="12" customWidth="1"/>
    <col min="777" max="777" width="13.140625" customWidth="1"/>
  </cols>
  <sheetData>
    <row r="1" spans="1:10">
      <c r="C1" s="302" t="s">
        <v>622</v>
      </c>
    </row>
    <row r="2" spans="1:10" s="310" customFormat="1" ht="30">
      <c r="A2" s="303" t="s">
        <v>342</v>
      </c>
      <c r="B2" s="304" t="s">
        <v>343</v>
      </c>
      <c r="C2" s="217" t="s">
        <v>344</v>
      </c>
      <c r="D2" s="15" t="s">
        <v>412</v>
      </c>
      <c r="E2" s="5" t="s">
        <v>5</v>
      </c>
      <c r="F2" s="5" t="s">
        <v>345</v>
      </c>
      <c r="G2" s="305" t="s">
        <v>9</v>
      </c>
      <c r="H2" s="666" t="s">
        <v>498</v>
      </c>
      <c r="I2" s="309"/>
    </row>
    <row r="3" spans="1:10">
      <c r="A3" s="311">
        <v>1</v>
      </c>
      <c r="B3" s="312"/>
      <c r="C3" s="237" t="s">
        <v>326</v>
      </c>
      <c r="D3" s="110">
        <v>28.3</v>
      </c>
      <c r="E3" s="312" t="s">
        <v>21</v>
      </c>
      <c r="F3" s="667" t="s">
        <v>823</v>
      </c>
      <c r="G3" s="110">
        <f t="shared" ref="G3:G11" si="0">D3</f>
        <v>28.3</v>
      </c>
      <c r="H3" s="672">
        <f>D3</f>
        <v>28.3</v>
      </c>
      <c r="I3" s="565" t="s">
        <v>474</v>
      </c>
      <c r="J3" s="400"/>
    </row>
    <row r="4" spans="1:10">
      <c r="A4" s="311">
        <v>2</v>
      </c>
      <c r="B4" s="312"/>
      <c r="C4" s="237" t="s">
        <v>74</v>
      </c>
      <c r="D4" s="110">
        <v>22.51</v>
      </c>
      <c r="E4" s="312" t="s">
        <v>21</v>
      </c>
      <c r="F4" s="667" t="s">
        <v>823</v>
      </c>
      <c r="G4" s="110">
        <f t="shared" si="0"/>
        <v>22.51</v>
      </c>
      <c r="H4" s="672">
        <f>D4</f>
        <v>22.51</v>
      </c>
      <c r="I4" s="565" t="s">
        <v>474</v>
      </c>
      <c r="J4" s="400"/>
    </row>
    <row r="5" spans="1:10">
      <c r="A5" s="311">
        <v>3</v>
      </c>
      <c r="B5" s="312" t="s">
        <v>623</v>
      </c>
      <c r="C5" s="237" t="s">
        <v>624</v>
      </c>
      <c r="D5" s="110">
        <v>2.09</v>
      </c>
      <c r="E5" s="312" t="s">
        <v>21</v>
      </c>
      <c r="F5" s="668" t="s">
        <v>824</v>
      </c>
      <c r="G5" s="110">
        <f t="shared" si="0"/>
        <v>2.09</v>
      </c>
      <c r="H5" s="673">
        <f t="shared" ref="H5:H11" si="1">G5</f>
        <v>2.09</v>
      </c>
      <c r="I5" s="565" t="s">
        <v>474</v>
      </c>
    </row>
    <row r="6" spans="1:10">
      <c r="A6" s="311">
        <v>4</v>
      </c>
      <c r="B6" s="312" t="s">
        <v>625</v>
      </c>
      <c r="C6" s="237" t="s">
        <v>626</v>
      </c>
      <c r="D6" s="110">
        <v>47.94</v>
      </c>
      <c r="E6" s="312" t="s">
        <v>21</v>
      </c>
      <c r="F6" s="668" t="s">
        <v>824</v>
      </c>
      <c r="G6" s="110">
        <f t="shared" si="0"/>
        <v>47.94</v>
      </c>
      <c r="H6" s="673">
        <f t="shared" si="1"/>
        <v>47.94</v>
      </c>
      <c r="I6" s="565" t="s">
        <v>474</v>
      </c>
    </row>
    <row r="7" spans="1:10">
      <c r="A7" s="311">
        <v>5</v>
      </c>
      <c r="B7" s="312" t="s">
        <v>627</v>
      </c>
      <c r="C7" s="237" t="s">
        <v>626</v>
      </c>
      <c r="D7" s="110">
        <v>57.87</v>
      </c>
      <c r="E7" s="312" t="s">
        <v>21</v>
      </c>
      <c r="F7" s="668" t="s">
        <v>824</v>
      </c>
      <c r="G7" s="110">
        <f t="shared" si="0"/>
        <v>57.87</v>
      </c>
      <c r="H7" s="673">
        <f t="shared" si="1"/>
        <v>57.87</v>
      </c>
      <c r="I7" s="565" t="s">
        <v>474</v>
      </c>
    </row>
    <row r="8" spans="1:10">
      <c r="A8" s="311">
        <v>6</v>
      </c>
      <c r="B8" s="312" t="s">
        <v>628</v>
      </c>
      <c r="C8" s="237" t="s">
        <v>626</v>
      </c>
      <c r="D8" s="110">
        <v>21.5</v>
      </c>
      <c r="E8" s="312" t="s">
        <v>21</v>
      </c>
      <c r="F8" s="668" t="s">
        <v>824</v>
      </c>
      <c r="G8" s="110">
        <f t="shared" si="0"/>
        <v>21.5</v>
      </c>
      <c r="H8" s="673">
        <f t="shared" si="1"/>
        <v>21.5</v>
      </c>
      <c r="I8" s="565" t="s">
        <v>474</v>
      </c>
    </row>
    <row r="9" spans="1:10">
      <c r="A9" s="311">
        <v>7</v>
      </c>
      <c r="B9" s="312" t="s">
        <v>629</v>
      </c>
      <c r="C9" s="237" t="s">
        <v>630</v>
      </c>
      <c r="D9" s="110">
        <v>72.819999999999993</v>
      </c>
      <c r="E9" s="312" t="s">
        <v>21</v>
      </c>
      <c r="F9" s="668" t="s">
        <v>824</v>
      </c>
      <c r="G9" s="110">
        <f t="shared" si="0"/>
        <v>72.819999999999993</v>
      </c>
      <c r="H9" s="673">
        <f t="shared" si="1"/>
        <v>72.819999999999993</v>
      </c>
      <c r="I9" s="565" t="s">
        <v>474</v>
      </c>
    </row>
    <row r="10" spans="1:10">
      <c r="A10" s="311">
        <v>8</v>
      </c>
      <c r="B10" s="312" t="s">
        <v>631</v>
      </c>
      <c r="C10" s="237" t="s">
        <v>626</v>
      </c>
      <c r="D10" s="110">
        <v>49.59</v>
      </c>
      <c r="E10" s="312" t="s">
        <v>21</v>
      </c>
      <c r="F10" s="668" t="s">
        <v>824</v>
      </c>
      <c r="G10" s="110">
        <f t="shared" si="0"/>
        <v>49.59</v>
      </c>
      <c r="H10" s="673">
        <f t="shared" si="1"/>
        <v>49.59</v>
      </c>
      <c r="I10" s="565" t="s">
        <v>474</v>
      </c>
    </row>
    <row r="11" spans="1:10">
      <c r="A11" s="311">
        <v>9</v>
      </c>
      <c r="B11" s="312" t="s">
        <v>632</v>
      </c>
      <c r="C11" s="237" t="s">
        <v>626</v>
      </c>
      <c r="D11" s="110">
        <v>17.34</v>
      </c>
      <c r="E11" s="312" t="s">
        <v>21</v>
      </c>
      <c r="F11" s="668" t="s">
        <v>824</v>
      </c>
      <c r="G11" s="110">
        <f t="shared" si="0"/>
        <v>17.34</v>
      </c>
      <c r="H11" s="674">
        <f t="shared" si="1"/>
        <v>17.34</v>
      </c>
      <c r="I11" s="565" t="s">
        <v>474</v>
      </c>
    </row>
    <row r="12" spans="1:10" s="302" customFormat="1" ht="12.75">
      <c r="A12" s="331"/>
      <c r="B12" s="331"/>
      <c r="C12" s="332" t="s">
        <v>117</v>
      </c>
      <c r="D12" s="333">
        <f>SUM(D3:D11)</f>
        <v>319.95999999999998</v>
      </c>
      <c r="E12" s="314"/>
      <c r="F12" s="669"/>
      <c r="G12" s="335">
        <f>SUM(G3:G11)</f>
        <v>319.95999999999998</v>
      </c>
      <c r="H12" s="675">
        <f>SUM(H3:H11)</f>
        <v>319.95999999999998</v>
      </c>
      <c r="I12" s="342">
        <f>D12-H12</f>
        <v>0</v>
      </c>
    </row>
    <row r="13" spans="1:10">
      <c r="C13" s="558" t="s">
        <v>822</v>
      </c>
      <c r="D13" s="559">
        <f>D12-H12</f>
        <v>0</v>
      </c>
    </row>
    <row r="15" spans="1:10" s="339" customFormat="1">
      <c r="B15" s="664"/>
      <c r="C15" s="650" t="s">
        <v>102</v>
      </c>
      <c r="D15" s="651"/>
      <c r="E15" s="665"/>
      <c r="F15" s="340"/>
      <c r="H15" s="3"/>
    </row>
    <row r="16" spans="1:10" s="339" customFormat="1">
      <c r="B16" s="664"/>
      <c r="C16" s="653" t="s">
        <v>103</v>
      </c>
      <c r="D16" s="628" t="s">
        <v>37</v>
      </c>
      <c r="E16" s="665"/>
      <c r="F16" s="340"/>
      <c r="H16" s="3"/>
    </row>
    <row r="17" spans="2:12" s="339" customFormat="1">
      <c r="B17" s="664"/>
      <c r="C17" s="653" t="s">
        <v>104</v>
      </c>
      <c r="D17" s="628" t="s">
        <v>18</v>
      </c>
      <c r="E17" s="665"/>
      <c r="F17" s="340"/>
      <c r="H17" s="3"/>
    </row>
    <row r="18" spans="2:12" s="339" customFormat="1">
      <c r="B18" s="664"/>
      <c r="C18" s="653" t="s">
        <v>105</v>
      </c>
      <c r="D18" s="628" t="s">
        <v>79</v>
      </c>
      <c r="E18" s="665"/>
      <c r="F18" s="340"/>
      <c r="H18" s="342"/>
    </row>
    <row r="19" spans="2:12" s="339" customFormat="1">
      <c r="B19" s="664"/>
      <c r="C19" s="653" t="s">
        <v>106</v>
      </c>
      <c r="D19" s="628" t="s">
        <v>107</v>
      </c>
      <c r="E19" s="665"/>
      <c r="F19" s="340"/>
      <c r="H19" s="342"/>
    </row>
    <row r="20" spans="2:12" s="339" customFormat="1" ht="25.5">
      <c r="B20" s="664"/>
      <c r="C20" s="654" t="s">
        <v>108</v>
      </c>
      <c r="D20" s="655" t="s">
        <v>49</v>
      </c>
      <c r="E20" s="665"/>
      <c r="F20" s="340"/>
      <c r="H20" s="342"/>
    </row>
    <row r="21" spans="2:12" s="339" customFormat="1" ht="30" customHeight="1">
      <c r="C21" s="55" t="s">
        <v>111</v>
      </c>
      <c r="D21" s="738" t="s">
        <v>112</v>
      </c>
      <c r="E21" s="739"/>
      <c r="F21" s="739"/>
      <c r="G21" s="739"/>
      <c r="H21" s="739"/>
      <c r="I21" s="611">
        <f>H12</f>
        <v>319.95999999999998</v>
      </c>
      <c r="J21" s="664"/>
      <c r="K21" s="664"/>
      <c r="L21" s="670"/>
    </row>
    <row r="22" spans="2:12">
      <c r="L22" s="601"/>
    </row>
    <row r="23" spans="2:12" ht="25.5">
      <c r="C23" s="676" t="s">
        <v>118</v>
      </c>
      <c r="D23" s="652"/>
      <c r="E23" s="652"/>
      <c r="F23" s="662"/>
      <c r="G23" s="612"/>
      <c r="H23" s="612"/>
      <c r="I23" s="663">
        <f>D11</f>
        <v>17.34</v>
      </c>
      <c r="J23" s="612"/>
      <c r="K23" s="612"/>
      <c r="L23" s="671"/>
    </row>
    <row r="24" spans="2:12">
      <c r="L24" s="601"/>
    </row>
    <row r="25" spans="2:12">
      <c r="L25" s="601"/>
    </row>
    <row r="26" spans="2:12">
      <c r="L26" s="601"/>
    </row>
  </sheetData>
  <mergeCells count="1">
    <mergeCell ref="D21:H2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MK68"/>
  <sheetViews>
    <sheetView topLeftCell="A28" zoomScaleNormal="100" workbookViewId="0">
      <selection activeCell="Q49" sqref="Q49"/>
    </sheetView>
  </sheetViews>
  <sheetFormatPr defaultColWidth="9.140625" defaultRowHeight="15"/>
  <cols>
    <col min="1" max="1" width="8.42578125" style="2" customWidth="1"/>
    <col min="2" max="2" width="16.42578125" style="2" customWidth="1"/>
    <col min="3" max="3" width="20" style="2" customWidth="1"/>
    <col min="4" max="4" width="10" style="3" customWidth="1"/>
    <col min="5" max="5" width="20.5703125" style="3" customWidth="1"/>
    <col min="6" max="7" width="9.85546875" style="3" customWidth="1"/>
    <col min="8" max="8" width="11.28515625" style="3" customWidth="1"/>
    <col min="9" max="9" width="11.7109375" style="3" customWidth="1"/>
    <col min="10" max="10" width="13.140625" style="3" customWidth="1"/>
    <col min="11" max="12" width="11.140625" style="3" customWidth="1"/>
    <col min="13" max="13" width="9.140625" style="3"/>
    <col min="14" max="15" width="9.140625" style="2"/>
    <col min="16" max="16" width="9.140625" style="3"/>
    <col min="17" max="257" width="9.140625" style="2"/>
    <col min="258" max="258" width="5.42578125" style="2" customWidth="1"/>
    <col min="259" max="259" width="8.42578125" style="2" customWidth="1"/>
    <col min="260" max="260" width="16.42578125" style="2" customWidth="1"/>
    <col min="261" max="261" width="20" style="2" customWidth="1"/>
    <col min="262" max="262" width="9.140625" style="2"/>
    <col min="263" max="263" width="12.7109375" style="2" customWidth="1"/>
    <col min="264" max="264" width="9.85546875" style="2" customWidth="1"/>
    <col min="265" max="265" width="11.28515625" style="2" customWidth="1"/>
    <col min="266" max="266" width="11.7109375" style="2" customWidth="1"/>
    <col min="267" max="267" width="13.140625" style="2" customWidth="1"/>
    <col min="268" max="268" width="11.140625" style="2" customWidth="1"/>
    <col min="269" max="513" width="9.140625" style="2"/>
    <col min="514" max="514" width="5.42578125" style="2" customWidth="1"/>
    <col min="515" max="515" width="8.42578125" style="2" customWidth="1"/>
    <col min="516" max="516" width="16.42578125" style="2" customWidth="1"/>
    <col min="517" max="517" width="20" style="2" customWidth="1"/>
    <col min="518" max="518" width="9.140625" style="2"/>
    <col min="519" max="519" width="12.7109375" style="2" customWidth="1"/>
    <col min="520" max="520" width="9.85546875" style="2" customWidth="1"/>
    <col min="521" max="521" width="11.28515625" style="2" customWidth="1"/>
    <col min="522" max="522" width="11.7109375" style="2" customWidth="1"/>
    <col min="523" max="523" width="13.140625" style="2" customWidth="1"/>
    <col min="524" max="524" width="11.140625" style="2" customWidth="1"/>
    <col min="525" max="769" width="9.140625" style="2"/>
    <col min="770" max="770" width="5.42578125" style="2" customWidth="1"/>
    <col min="771" max="771" width="8.42578125" style="2" customWidth="1"/>
    <col min="772" max="772" width="16.42578125" style="2" customWidth="1"/>
    <col min="773" max="773" width="20" style="2" customWidth="1"/>
    <col min="774" max="774" width="9.140625" style="2"/>
    <col min="775" max="775" width="12.7109375" style="2" customWidth="1"/>
    <col min="776" max="776" width="9.85546875" style="2" customWidth="1"/>
    <col min="777" max="777" width="11.28515625" style="2" customWidth="1"/>
    <col min="778" max="778" width="11.7109375" style="2" customWidth="1"/>
    <col min="779" max="779" width="13.140625" style="2" customWidth="1"/>
    <col min="780" max="780" width="11.140625" style="2" customWidth="1"/>
    <col min="781" max="1025" width="9.140625" style="2"/>
  </cols>
  <sheetData>
    <row r="1" spans="1:16">
      <c r="C1" s="401" t="s">
        <v>633</v>
      </c>
    </row>
    <row r="2" spans="1:16" s="214" customFormat="1" ht="45">
      <c r="A2" s="217" t="s">
        <v>343</v>
      </c>
      <c r="B2" s="217" t="s">
        <v>344</v>
      </c>
      <c r="C2" s="217" t="s">
        <v>344</v>
      </c>
      <c r="D2" s="5" t="s">
        <v>345</v>
      </c>
      <c r="E2" s="5" t="s">
        <v>4</v>
      </c>
      <c r="F2" s="5" t="s">
        <v>5</v>
      </c>
      <c r="G2" s="15" t="s">
        <v>346</v>
      </c>
      <c r="H2" s="8" t="s">
        <v>8</v>
      </c>
      <c r="I2" s="218" t="s">
        <v>9</v>
      </c>
      <c r="J2" s="80" t="s">
        <v>10</v>
      </c>
      <c r="K2" s="199" t="s">
        <v>11</v>
      </c>
      <c r="L2" s="7" t="s">
        <v>498</v>
      </c>
      <c r="M2" s="213"/>
      <c r="O2" s="690" t="s">
        <v>826</v>
      </c>
      <c r="P2" s="690" t="s">
        <v>825</v>
      </c>
    </row>
    <row r="3" spans="1:16" s="214" customFormat="1">
      <c r="A3" s="217"/>
      <c r="B3" s="217"/>
      <c r="C3" s="402" t="s">
        <v>634</v>
      </c>
      <c r="D3" s="5"/>
      <c r="E3" s="5"/>
      <c r="F3" s="5"/>
      <c r="G3" s="15"/>
      <c r="H3" s="5"/>
      <c r="I3" s="90"/>
      <c r="J3" s="90"/>
      <c r="K3" s="90"/>
      <c r="L3" s="17"/>
      <c r="M3" s="213"/>
      <c r="O3" s="15"/>
      <c r="P3" s="15"/>
    </row>
    <row r="4" spans="1:16" ht="30">
      <c r="A4" s="693"/>
      <c r="B4" s="694" t="s">
        <v>635</v>
      </c>
      <c r="C4" s="108" t="s">
        <v>423</v>
      </c>
      <c r="D4" s="109" t="s">
        <v>18</v>
      </c>
      <c r="E4" s="24" t="s">
        <v>14</v>
      </c>
      <c r="F4" s="693" t="s">
        <v>21</v>
      </c>
      <c r="G4" s="695">
        <v>6.05</v>
      </c>
      <c r="H4" s="17"/>
      <c r="I4" s="403">
        <f>G4</f>
        <v>6.05</v>
      </c>
      <c r="J4" s="17"/>
      <c r="K4" s="17"/>
      <c r="L4" s="36"/>
      <c r="M4" s="404" t="s">
        <v>16</v>
      </c>
      <c r="O4" s="688">
        <f>G4</f>
        <v>6.05</v>
      </c>
      <c r="P4" s="123"/>
    </row>
    <row r="5" spans="1:16" ht="30">
      <c r="A5" s="693"/>
      <c r="B5" s="694" t="s">
        <v>635</v>
      </c>
      <c r="C5" s="108" t="s">
        <v>74</v>
      </c>
      <c r="D5" s="109" t="s">
        <v>18</v>
      </c>
      <c r="E5" s="24" t="s">
        <v>14</v>
      </c>
      <c r="F5" s="693" t="s">
        <v>21</v>
      </c>
      <c r="G5" s="695">
        <v>123.58</v>
      </c>
      <c r="H5" s="17"/>
      <c r="I5" s="403">
        <f>G5</f>
        <v>123.58</v>
      </c>
      <c r="J5" s="17"/>
      <c r="K5" s="17"/>
      <c r="L5" s="36"/>
      <c r="M5" s="404" t="s">
        <v>16</v>
      </c>
      <c r="O5" s="123"/>
      <c r="P5" s="688">
        <f>G5</f>
        <v>123.58</v>
      </c>
    </row>
    <row r="6" spans="1:16" ht="30">
      <c r="A6" s="328" t="s">
        <v>636</v>
      </c>
      <c r="B6" s="405" t="s">
        <v>635</v>
      </c>
      <c r="C6" s="406" t="s">
        <v>637</v>
      </c>
      <c r="D6" s="109" t="s">
        <v>18</v>
      </c>
      <c r="E6" s="24" t="s">
        <v>14</v>
      </c>
      <c r="F6" s="693" t="s">
        <v>21</v>
      </c>
      <c r="G6" s="27">
        <v>3.08</v>
      </c>
      <c r="H6" s="17"/>
      <c r="I6" s="403">
        <f>G6</f>
        <v>3.08</v>
      </c>
      <c r="J6" s="17"/>
      <c r="K6" s="17"/>
      <c r="L6" s="36"/>
      <c r="M6" s="404" t="s">
        <v>16</v>
      </c>
      <c r="O6" s="688">
        <f>G6</f>
        <v>3.08</v>
      </c>
      <c r="P6" s="123"/>
    </row>
    <row r="7" spans="1:16" ht="45">
      <c r="A7" s="407" t="s">
        <v>638</v>
      </c>
      <c r="B7" s="408" t="s">
        <v>635</v>
      </c>
      <c r="C7" s="409" t="s">
        <v>639</v>
      </c>
      <c r="D7" s="410" t="s">
        <v>18</v>
      </c>
      <c r="E7" s="80" t="s">
        <v>640</v>
      </c>
      <c r="F7" s="407" t="s">
        <v>15</v>
      </c>
      <c r="G7" s="42">
        <v>16.78</v>
      </c>
      <c r="H7" s="17"/>
      <c r="I7" s="17"/>
      <c r="J7" s="42">
        <f t="shared" ref="J7:J13" si="0">G7</f>
        <v>16.78</v>
      </c>
      <c r="K7" s="17"/>
      <c r="L7" s="36"/>
      <c r="M7" s="404" t="s">
        <v>16</v>
      </c>
      <c r="O7" s="123"/>
      <c r="P7" s="123"/>
    </row>
    <row r="8" spans="1:16" ht="45">
      <c r="A8" s="407" t="s">
        <v>641</v>
      </c>
      <c r="B8" s="408" t="s">
        <v>635</v>
      </c>
      <c r="C8" s="409" t="s">
        <v>417</v>
      </c>
      <c r="D8" s="410" t="s">
        <v>18</v>
      </c>
      <c r="E8" s="80" t="s">
        <v>640</v>
      </c>
      <c r="F8" s="407" t="s">
        <v>15</v>
      </c>
      <c r="G8" s="42">
        <v>12.23</v>
      </c>
      <c r="H8" s="17"/>
      <c r="I8" s="17"/>
      <c r="J8" s="42">
        <f t="shared" si="0"/>
        <v>12.23</v>
      </c>
      <c r="K8" s="17"/>
      <c r="L8" s="36"/>
      <c r="M8" s="404" t="s">
        <v>16</v>
      </c>
      <c r="O8" s="123"/>
      <c r="P8" s="123"/>
    </row>
    <row r="9" spans="1:16" ht="30">
      <c r="A9" s="407" t="s">
        <v>642</v>
      </c>
      <c r="B9" s="408" t="s">
        <v>635</v>
      </c>
      <c r="C9" s="408" t="s">
        <v>643</v>
      </c>
      <c r="D9" s="410" t="s">
        <v>18</v>
      </c>
      <c r="E9" s="12" t="s">
        <v>14</v>
      </c>
      <c r="F9" s="407" t="s">
        <v>15</v>
      </c>
      <c r="G9" s="42">
        <v>15.66</v>
      </c>
      <c r="H9" s="17"/>
      <c r="I9" s="17"/>
      <c r="J9" s="42">
        <f t="shared" si="0"/>
        <v>15.66</v>
      </c>
      <c r="K9" s="17"/>
      <c r="L9" s="36"/>
      <c r="M9" s="404" t="s">
        <v>16</v>
      </c>
      <c r="O9" s="123"/>
      <c r="P9" s="123"/>
    </row>
    <row r="10" spans="1:16" ht="30">
      <c r="A10" s="407" t="s">
        <v>644</v>
      </c>
      <c r="B10" s="408" t="s">
        <v>635</v>
      </c>
      <c r="C10" s="408" t="s">
        <v>643</v>
      </c>
      <c r="D10" s="410" t="s">
        <v>18</v>
      </c>
      <c r="E10" s="410" t="s">
        <v>18</v>
      </c>
      <c r="F10" s="407" t="s">
        <v>15</v>
      </c>
      <c r="G10" s="42">
        <v>26.26</v>
      </c>
      <c r="H10" s="17"/>
      <c r="I10" s="17"/>
      <c r="J10" s="42">
        <f t="shared" si="0"/>
        <v>26.26</v>
      </c>
      <c r="K10" s="17"/>
      <c r="L10" s="36"/>
      <c r="M10" s="404" t="s">
        <v>16</v>
      </c>
      <c r="O10" s="123"/>
      <c r="P10" s="123"/>
    </row>
    <row r="11" spans="1:16" ht="30">
      <c r="A11" s="407" t="s">
        <v>645</v>
      </c>
      <c r="B11" s="408" t="s">
        <v>635</v>
      </c>
      <c r="C11" s="409" t="s">
        <v>646</v>
      </c>
      <c r="D11" s="410" t="s">
        <v>18</v>
      </c>
      <c r="E11" s="410" t="s">
        <v>18</v>
      </c>
      <c r="F11" s="407" t="s">
        <v>15</v>
      </c>
      <c r="G11" s="42">
        <v>15.65</v>
      </c>
      <c r="H11" s="17"/>
      <c r="I11" s="17"/>
      <c r="J11" s="42">
        <f t="shared" si="0"/>
        <v>15.65</v>
      </c>
      <c r="K11" s="17"/>
      <c r="L11" s="36"/>
      <c r="M11" s="404" t="s">
        <v>16</v>
      </c>
      <c r="O11" s="123"/>
      <c r="P11" s="123"/>
    </row>
    <row r="12" spans="1:16" ht="30">
      <c r="A12" s="407" t="s">
        <v>647</v>
      </c>
      <c r="B12" s="408" t="s">
        <v>635</v>
      </c>
      <c r="C12" s="409" t="s">
        <v>648</v>
      </c>
      <c r="D12" s="410" t="s">
        <v>18</v>
      </c>
      <c r="E12" s="12" t="s">
        <v>14</v>
      </c>
      <c r="F12" s="407" t="s">
        <v>15</v>
      </c>
      <c r="G12" s="42">
        <v>16.170000000000002</v>
      </c>
      <c r="H12" s="17"/>
      <c r="I12" s="17"/>
      <c r="J12" s="42">
        <f t="shared" si="0"/>
        <v>16.170000000000002</v>
      </c>
      <c r="K12" s="17"/>
      <c r="L12" s="36"/>
      <c r="M12" s="404" t="s">
        <v>16</v>
      </c>
      <c r="O12" s="123"/>
      <c r="P12" s="123"/>
    </row>
    <row r="13" spans="1:16" ht="30">
      <c r="A13" s="407" t="s">
        <v>649</v>
      </c>
      <c r="B13" s="408" t="s">
        <v>635</v>
      </c>
      <c r="C13" s="409" t="s">
        <v>648</v>
      </c>
      <c r="D13" s="410" t="s">
        <v>18</v>
      </c>
      <c r="E13" s="12" t="s">
        <v>14</v>
      </c>
      <c r="F13" s="407" t="s">
        <v>15</v>
      </c>
      <c r="G13" s="42">
        <v>16.02</v>
      </c>
      <c r="H13" s="17"/>
      <c r="I13" s="17"/>
      <c r="J13" s="42">
        <f t="shared" si="0"/>
        <v>16.02</v>
      </c>
      <c r="K13" s="17"/>
      <c r="L13" s="36"/>
      <c r="M13" s="404" t="s">
        <v>16</v>
      </c>
      <c r="O13" s="123"/>
      <c r="P13" s="123"/>
    </row>
    <row r="14" spans="1:16" ht="30">
      <c r="A14" s="328" t="s">
        <v>650</v>
      </c>
      <c r="B14" s="411" t="s">
        <v>635</v>
      </c>
      <c r="C14" s="108" t="s">
        <v>651</v>
      </c>
      <c r="D14" s="109" t="s">
        <v>37</v>
      </c>
      <c r="E14" s="24" t="s">
        <v>14</v>
      </c>
      <c r="F14" s="328" t="s">
        <v>21</v>
      </c>
      <c r="G14" s="403">
        <v>17.18</v>
      </c>
      <c r="H14" s="17"/>
      <c r="I14" s="403">
        <f>G14</f>
        <v>17.18</v>
      </c>
      <c r="J14" s="17"/>
      <c r="K14" s="17"/>
      <c r="L14" s="36"/>
      <c r="M14" s="404" t="s">
        <v>16</v>
      </c>
      <c r="O14" s="123"/>
      <c r="P14" s="688">
        <f>G14</f>
        <v>17.18</v>
      </c>
    </row>
    <row r="15" spans="1:16" ht="30">
      <c r="A15" s="7" t="s">
        <v>652</v>
      </c>
      <c r="B15" s="412" t="s">
        <v>653</v>
      </c>
      <c r="C15" s="412" t="s">
        <v>654</v>
      </c>
      <c r="D15" s="413" t="s">
        <v>37</v>
      </c>
      <c r="E15" s="28" t="s">
        <v>14</v>
      </c>
      <c r="F15" s="413" t="s">
        <v>47</v>
      </c>
      <c r="G15" s="78">
        <v>17.25</v>
      </c>
      <c r="H15" s="17"/>
      <c r="I15" s="17"/>
      <c r="J15" s="17"/>
      <c r="K15" s="17"/>
      <c r="L15" s="78">
        <f>G15</f>
        <v>17.25</v>
      </c>
      <c r="M15" s="31" t="s">
        <v>47</v>
      </c>
      <c r="O15" s="123"/>
      <c r="P15" s="123"/>
    </row>
    <row r="16" spans="1:16" ht="30">
      <c r="A16" s="328" t="s">
        <v>655</v>
      </c>
      <c r="B16" s="411" t="s">
        <v>635</v>
      </c>
      <c r="C16" s="108" t="s">
        <v>656</v>
      </c>
      <c r="D16" s="109" t="s">
        <v>37</v>
      </c>
      <c r="E16" s="24" t="s">
        <v>14</v>
      </c>
      <c r="F16" s="328" t="s">
        <v>21</v>
      </c>
      <c r="G16" s="403">
        <v>13.73</v>
      </c>
      <c r="H16" s="17"/>
      <c r="I16" s="403">
        <f>G16</f>
        <v>13.73</v>
      </c>
      <c r="J16" s="17"/>
      <c r="K16" s="17"/>
      <c r="L16" s="36"/>
      <c r="M16" s="404" t="s">
        <v>16</v>
      </c>
      <c r="O16" s="123"/>
      <c r="P16" s="688">
        <f t="shared" ref="P16:P18" si="1">G16</f>
        <v>13.73</v>
      </c>
    </row>
    <row r="17" spans="1:16" ht="30">
      <c r="A17" s="328" t="s">
        <v>657</v>
      </c>
      <c r="B17" s="411" t="s">
        <v>635</v>
      </c>
      <c r="C17" s="411" t="s">
        <v>658</v>
      </c>
      <c r="D17" s="109" t="s">
        <v>37</v>
      </c>
      <c r="E17" s="24" t="s">
        <v>659</v>
      </c>
      <c r="F17" s="328" t="s">
        <v>21</v>
      </c>
      <c r="G17" s="403">
        <v>17.010000000000002</v>
      </c>
      <c r="H17" s="17"/>
      <c r="I17" s="403">
        <f>G17</f>
        <v>17.010000000000002</v>
      </c>
      <c r="J17" s="17"/>
      <c r="K17" s="17"/>
      <c r="L17" s="36"/>
      <c r="M17" s="404" t="s">
        <v>16</v>
      </c>
      <c r="O17" s="123"/>
      <c r="P17" s="688">
        <f t="shared" si="1"/>
        <v>17.010000000000002</v>
      </c>
    </row>
    <row r="18" spans="1:16" ht="30">
      <c r="A18" s="328" t="s">
        <v>660</v>
      </c>
      <c r="B18" s="411" t="s">
        <v>635</v>
      </c>
      <c r="C18" s="411" t="s">
        <v>661</v>
      </c>
      <c r="D18" s="109" t="s">
        <v>37</v>
      </c>
      <c r="E18" s="24" t="s">
        <v>659</v>
      </c>
      <c r="F18" s="328" t="s">
        <v>21</v>
      </c>
      <c r="G18" s="403">
        <v>16.53</v>
      </c>
      <c r="H18" s="17"/>
      <c r="I18" s="403">
        <f>G18</f>
        <v>16.53</v>
      </c>
      <c r="J18" s="17"/>
      <c r="K18" s="17"/>
      <c r="L18" s="36"/>
      <c r="M18" s="404" t="s">
        <v>16</v>
      </c>
      <c r="O18" s="123"/>
      <c r="P18" s="688">
        <f t="shared" si="1"/>
        <v>16.53</v>
      </c>
    </row>
    <row r="19" spans="1:16" ht="30">
      <c r="A19" s="407" t="s">
        <v>662</v>
      </c>
      <c r="B19" s="408" t="s">
        <v>635</v>
      </c>
      <c r="C19" s="408" t="s">
        <v>663</v>
      </c>
      <c r="D19" s="410" t="s">
        <v>18</v>
      </c>
      <c r="E19" s="12" t="s">
        <v>14</v>
      </c>
      <c r="F19" s="407" t="s">
        <v>15</v>
      </c>
      <c r="G19" s="42">
        <v>21.8</v>
      </c>
      <c r="H19" s="17"/>
      <c r="I19" s="17"/>
      <c r="J19" s="42">
        <f>G19</f>
        <v>21.8</v>
      </c>
      <c r="K19" s="17"/>
      <c r="L19" s="36"/>
      <c r="M19" s="404" t="s">
        <v>16</v>
      </c>
      <c r="O19" s="123"/>
      <c r="P19" s="123"/>
    </row>
    <row r="20" spans="1:16" ht="45">
      <c r="A20" s="407" t="s">
        <v>664</v>
      </c>
      <c r="B20" s="408" t="s">
        <v>635</v>
      </c>
      <c r="C20" s="409" t="s">
        <v>665</v>
      </c>
      <c r="D20" s="410" t="s">
        <v>37</v>
      </c>
      <c r="E20" s="12" t="s">
        <v>659</v>
      </c>
      <c r="F20" s="407" t="s">
        <v>15</v>
      </c>
      <c r="G20" s="42">
        <v>18.3</v>
      </c>
      <c r="H20" s="17"/>
      <c r="I20" s="17"/>
      <c r="J20" s="42">
        <f>G20</f>
        <v>18.3</v>
      </c>
      <c r="K20" s="17"/>
      <c r="L20" s="36"/>
      <c r="M20" s="404" t="s">
        <v>16</v>
      </c>
      <c r="O20" s="123"/>
      <c r="P20" s="123"/>
    </row>
    <row r="21" spans="1:16" ht="30">
      <c r="A21" s="43" t="s">
        <v>664</v>
      </c>
      <c r="B21" s="319" t="s">
        <v>635</v>
      </c>
      <c r="C21" s="233" t="s">
        <v>31</v>
      </c>
      <c r="D21" s="367" t="s">
        <v>18</v>
      </c>
      <c r="E21" s="367" t="s">
        <v>18</v>
      </c>
      <c r="F21" s="43" t="s">
        <v>19</v>
      </c>
      <c r="G21" s="79">
        <v>3.37</v>
      </c>
      <c r="H21" s="17"/>
      <c r="I21" s="17"/>
      <c r="J21" s="17"/>
      <c r="K21" s="79">
        <f>G21</f>
        <v>3.37</v>
      </c>
      <c r="L21" s="36"/>
      <c r="M21" s="404" t="s">
        <v>16</v>
      </c>
      <c r="O21" s="123"/>
      <c r="P21" s="123"/>
    </row>
    <row r="22" spans="1:16" ht="30">
      <c r="A22" s="328" t="s">
        <v>666</v>
      </c>
      <c r="B22" s="411" t="s">
        <v>635</v>
      </c>
      <c r="C22" s="108" t="s">
        <v>55</v>
      </c>
      <c r="D22" s="109" t="s">
        <v>18</v>
      </c>
      <c r="E22" s="24" t="s">
        <v>14</v>
      </c>
      <c r="F22" s="328" t="s">
        <v>21</v>
      </c>
      <c r="G22" s="27">
        <v>2.86</v>
      </c>
      <c r="H22" s="17"/>
      <c r="I22" s="403">
        <f>G22</f>
        <v>2.86</v>
      </c>
      <c r="J22" s="17"/>
      <c r="K22" s="17"/>
      <c r="L22" s="36"/>
      <c r="M22" s="404" t="s">
        <v>16</v>
      </c>
      <c r="O22" s="688">
        <f t="shared" ref="O22:O23" si="2">G22</f>
        <v>2.86</v>
      </c>
      <c r="P22" s="123"/>
    </row>
    <row r="23" spans="1:16" ht="30">
      <c r="A23" s="328" t="s">
        <v>667</v>
      </c>
      <c r="B23" s="411" t="s">
        <v>152</v>
      </c>
      <c r="C23" s="108" t="s">
        <v>668</v>
      </c>
      <c r="D23" s="109" t="s">
        <v>18</v>
      </c>
      <c r="E23" s="24" t="s">
        <v>14</v>
      </c>
      <c r="F23" s="328" t="s">
        <v>21</v>
      </c>
      <c r="G23" s="27">
        <v>3.25</v>
      </c>
      <c r="H23" s="17"/>
      <c r="I23" s="403">
        <f>G23</f>
        <v>3.25</v>
      </c>
      <c r="J23" s="17"/>
      <c r="K23" s="17"/>
      <c r="L23" s="36"/>
      <c r="M23" s="404" t="s">
        <v>16</v>
      </c>
      <c r="O23" s="688">
        <f t="shared" si="2"/>
        <v>3.25</v>
      </c>
      <c r="P23" s="123"/>
    </row>
    <row r="24" spans="1:16" ht="30">
      <c r="A24" s="43" t="s">
        <v>669</v>
      </c>
      <c r="B24" s="319" t="s">
        <v>635</v>
      </c>
      <c r="C24" s="319" t="s">
        <v>50</v>
      </c>
      <c r="D24" s="367" t="s">
        <v>18</v>
      </c>
      <c r="E24" s="20" t="s">
        <v>14</v>
      </c>
      <c r="F24" s="43"/>
      <c r="G24" s="79">
        <v>3.25</v>
      </c>
      <c r="H24" s="17"/>
      <c r="I24" s="17"/>
      <c r="J24" s="17"/>
      <c r="K24" s="79">
        <f>G24</f>
        <v>3.25</v>
      </c>
      <c r="L24" s="36"/>
      <c r="M24" s="404" t="s">
        <v>16</v>
      </c>
      <c r="O24" s="123"/>
      <c r="P24" s="123"/>
    </row>
    <row r="25" spans="1:16" ht="30">
      <c r="A25" s="328" t="s">
        <v>670</v>
      </c>
      <c r="B25" s="411" t="s">
        <v>635</v>
      </c>
      <c r="C25" s="411" t="s">
        <v>20</v>
      </c>
      <c r="D25" s="109" t="s">
        <v>18</v>
      </c>
      <c r="E25" s="24" t="s">
        <v>14</v>
      </c>
      <c r="F25" s="328" t="s">
        <v>21</v>
      </c>
      <c r="G25" s="27">
        <v>32.11</v>
      </c>
      <c r="H25" s="17"/>
      <c r="I25" s="403">
        <f>G25</f>
        <v>32.11</v>
      </c>
      <c r="J25" s="17"/>
      <c r="K25" s="17"/>
      <c r="L25" s="36"/>
      <c r="M25" s="404" t="s">
        <v>16</v>
      </c>
      <c r="O25" s="688">
        <f>G25</f>
        <v>32.11</v>
      </c>
      <c r="P25" s="123"/>
    </row>
    <row r="26" spans="1:16" ht="30">
      <c r="A26" s="43" t="s">
        <v>671</v>
      </c>
      <c r="B26" s="319" t="s">
        <v>635</v>
      </c>
      <c r="C26" s="233" t="s">
        <v>672</v>
      </c>
      <c r="D26" s="367" t="s">
        <v>18</v>
      </c>
      <c r="E26" s="367" t="s">
        <v>18</v>
      </c>
      <c r="F26" s="43" t="s">
        <v>19</v>
      </c>
      <c r="G26" s="79">
        <v>4.25</v>
      </c>
      <c r="H26" s="17"/>
      <c r="I26" s="17"/>
      <c r="J26" s="17"/>
      <c r="K26" s="79">
        <f>G26</f>
        <v>4.25</v>
      </c>
      <c r="L26" s="36"/>
      <c r="M26" s="404" t="s">
        <v>16</v>
      </c>
      <c r="O26" s="123"/>
      <c r="P26" s="123"/>
    </row>
    <row r="27" spans="1:16" ht="30">
      <c r="A27" s="43" t="s">
        <v>673</v>
      </c>
      <c r="B27" s="319" t="s">
        <v>635</v>
      </c>
      <c r="C27" s="233" t="s">
        <v>674</v>
      </c>
      <c r="D27" s="367" t="s">
        <v>18</v>
      </c>
      <c r="E27" s="367" t="s">
        <v>18</v>
      </c>
      <c r="F27" s="43" t="s">
        <v>19</v>
      </c>
      <c r="G27" s="79">
        <v>4.09</v>
      </c>
      <c r="H27" s="17"/>
      <c r="I27" s="17"/>
      <c r="J27" s="17"/>
      <c r="K27" s="79">
        <f>G27</f>
        <v>4.09</v>
      </c>
      <c r="L27" s="36"/>
      <c r="M27" s="404" t="s">
        <v>16</v>
      </c>
      <c r="O27" s="123"/>
      <c r="P27" s="123"/>
    </row>
    <row r="28" spans="1:16" ht="30">
      <c r="A28" s="43" t="s">
        <v>675</v>
      </c>
      <c r="B28" s="319" t="s">
        <v>635</v>
      </c>
      <c r="C28" s="233" t="s">
        <v>676</v>
      </c>
      <c r="D28" s="367" t="s">
        <v>18</v>
      </c>
      <c r="E28" s="367" t="s">
        <v>18</v>
      </c>
      <c r="F28" s="43" t="s">
        <v>19</v>
      </c>
      <c r="G28" s="79">
        <v>4.66</v>
      </c>
      <c r="H28" s="17"/>
      <c r="I28" s="17"/>
      <c r="J28" s="17"/>
      <c r="K28" s="79">
        <f>G28</f>
        <v>4.66</v>
      </c>
      <c r="L28" s="36"/>
      <c r="M28" s="404" t="s">
        <v>16</v>
      </c>
      <c r="O28" s="123"/>
      <c r="P28" s="123"/>
    </row>
    <row r="29" spans="1:16" ht="30">
      <c r="A29" s="43" t="s">
        <v>677</v>
      </c>
      <c r="B29" s="319" t="s">
        <v>635</v>
      </c>
      <c r="C29" s="233" t="s">
        <v>257</v>
      </c>
      <c r="D29" s="367" t="s">
        <v>18</v>
      </c>
      <c r="E29" s="367" t="s">
        <v>18</v>
      </c>
      <c r="F29" s="43" t="s">
        <v>19</v>
      </c>
      <c r="G29" s="79">
        <v>7.03</v>
      </c>
      <c r="H29" s="17"/>
      <c r="I29" s="17"/>
      <c r="J29" s="17"/>
      <c r="K29" s="79">
        <f>G29</f>
        <v>7.03</v>
      </c>
      <c r="L29" s="36"/>
      <c r="M29" s="404" t="s">
        <v>16</v>
      </c>
      <c r="O29" s="123"/>
      <c r="P29" s="123"/>
    </row>
    <row r="30" spans="1:16">
      <c r="A30" s="414"/>
      <c r="B30" s="414"/>
      <c r="C30" s="415" t="s">
        <v>678</v>
      </c>
      <c r="D30" s="391"/>
      <c r="E30" s="52"/>
      <c r="F30" s="416"/>
      <c r="G30" s="414"/>
      <c r="H30" s="17"/>
      <c r="I30" s="17"/>
      <c r="J30" s="17"/>
      <c r="K30" s="36"/>
      <c r="L30" s="36"/>
      <c r="M30" s="417"/>
      <c r="O30" s="123"/>
      <c r="P30" s="123"/>
    </row>
    <row r="31" spans="1:16">
      <c r="A31" s="328"/>
      <c r="B31" s="411" t="s">
        <v>679</v>
      </c>
      <c r="C31" s="108" t="s">
        <v>74</v>
      </c>
      <c r="D31" s="109" t="s">
        <v>18</v>
      </c>
      <c r="E31" s="24" t="s">
        <v>14</v>
      </c>
      <c r="F31" s="328" t="s">
        <v>21</v>
      </c>
      <c r="G31" s="27">
        <v>25.81</v>
      </c>
      <c r="H31" s="17"/>
      <c r="I31" s="403">
        <f t="shared" ref="I31:I43" si="3">G31</f>
        <v>25.81</v>
      </c>
      <c r="J31" s="17"/>
      <c r="K31" s="17"/>
      <c r="L31" s="36"/>
      <c r="M31" s="404" t="s">
        <v>16</v>
      </c>
      <c r="O31" s="688">
        <f t="shared" ref="O31:O38" si="4">G31</f>
        <v>25.81</v>
      </c>
      <c r="P31" s="123"/>
    </row>
    <row r="32" spans="1:16">
      <c r="A32" s="328" t="s">
        <v>680</v>
      </c>
      <c r="B32" s="411" t="s">
        <v>679</v>
      </c>
      <c r="C32" s="108" t="s">
        <v>55</v>
      </c>
      <c r="D32" s="109" t="s">
        <v>18</v>
      </c>
      <c r="E32" s="24" t="s">
        <v>14</v>
      </c>
      <c r="F32" s="328" t="s">
        <v>21</v>
      </c>
      <c r="G32" s="27">
        <v>27.85</v>
      </c>
      <c r="H32" s="17"/>
      <c r="I32" s="403">
        <f t="shared" si="3"/>
        <v>27.85</v>
      </c>
      <c r="J32" s="17"/>
      <c r="K32" s="17"/>
      <c r="L32" s="36"/>
      <c r="M32" s="404" t="s">
        <v>16</v>
      </c>
      <c r="O32" s="688">
        <f t="shared" si="4"/>
        <v>27.85</v>
      </c>
      <c r="P32" s="123"/>
    </row>
    <row r="33" spans="1:16">
      <c r="A33" s="328" t="s">
        <v>681</v>
      </c>
      <c r="B33" s="411" t="s">
        <v>679</v>
      </c>
      <c r="C33" s="108" t="s">
        <v>55</v>
      </c>
      <c r="D33" s="109" t="s">
        <v>18</v>
      </c>
      <c r="E33" s="24" t="s">
        <v>14</v>
      </c>
      <c r="F33" s="328" t="s">
        <v>21</v>
      </c>
      <c r="G33" s="27">
        <v>7.92</v>
      </c>
      <c r="H33" s="17"/>
      <c r="I33" s="403">
        <f t="shared" si="3"/>
        <v>7.92</v>
      </c>
      <c r="J33" s="17"/>
      <c r="K33" s="17"/>
      <c r="L33" s="36"/>
      <c r="M33" s="404" t="s">
        <v>16</v>
      </c>
      <c r="O33" s="688">
        <f t="shared" si="4"/>
        <v>7.92</v>
      </c>
      <c r="P33" s="123"/>
    </row>
    <row r="34" spans="1:16">
      <c r="A34" s="328" t="s">
        <v>682</v>
      </c>
      <c r="B34" s="411" t="s">
        <v>679</v>
      </c>
      <c r="C34" s="108" t="s">
        <v>55</v>
      </c>
      <c r="D34" s="109" t="s">
        <v>18</v>
      </c>
      <c r="E34" s="24" t="s">
        <v>14</v>
      </c>
      <c r="F34" s="328" t="s">
        <v>21</v>
      </c>
      <c r="G34" s="27">
        <v>9.08</v>
      </c>
      <c r="H34" s="17"/>
      <c r="I34" s="403">
        <f t="shared" si="3"/>
        <v>9.08</v>
      </c>
      <c r="J34" s="17"/>
      <c r="K34" s="17"/>
      <c r="L34" s="36"/>
      <c r="M34" s="404" t="s">
        <v>16</v>
      </c>
      <c r="O34" s="688">
        <f t="shared" si="4"/>
        <v>9.08</v>
      </c>
      <c r="P34" s="123"/>
    </row>
    <row r="35" spans="1:16">
      <c r="A35" s="328" t="s">
        <v>683</v>
      </c>
      <c r="B35" s="411" t="s">
        <v>679</v>
      </c>
      <c r="C35" s="108" t="s">
        <v>55</v>
      </c>
      <c r="D35" s="109" t="s">
        <v>18</v>
      </c>
      <c r="E35" s="24" t="s">
        <v>14</v>
      </c>
      <c r="F35" s="328" t="s">
        <v>21</v>
      </c>
      <c r="G35" s="27">
        <v>8.7200000000000006</v>
      </c>
      <c r="H35" s="17"/>
      <c r="I35" s="403">
        <f t="shared" si="3"/>
        <v>8.7200000000000006</v>
      </c>
      <c r="J35" s="17"/>
      <c r="K35" s="17"/>
      <c r="L35" s="36"/>
      <c r="M35" s="404" t="s">
        <v>16</v>
      </c>
      <c r="O35" s="688">
        <f t="shared" si="4"/>
        <v>8.7200000000000006</v>
      </c>
      <c r="P35" s="123"/>
    </row>
    <row r="36" spans="1:16" ht="30">
      <c r="A36" s="328" t="s">
        <v>684</v>
      </c>
      <c r="B36" s="411" t="s">
        <v>679</v>
      </c>
      <c r="C36" s="108" t="s">
        <v>26</v>
      </c>
      <c r="D36" s="109" t="s">
        <v>18</v>
      </c>
      <c r="E36" s="24" t="s">
        <v>14</v>
      </c>
      <c r="F36" s="328" t="s">
        <v>21</v>
      </c>
      <c r="G36" s="27">
        <v>2.09</v>
      </c>
      <c r="H36" s="17"/>
      <c r="I36" s="403">
        <f t="shared" si="3"/>
        <v>2.09</v>
      </c>
      <c r="J36" s="17"/>
      <c r="K36" s="17"/>
      <c r="L36" s="36"/>
      <c r="M36" s="404" t="s">
        <v>16</v>
      </c>
      <c r="O36" s="688">
        <f t="shared" si="4"/>
        <v>2.09</v>
      </c>
      <c r="P36" s="123"/>
    </row>
    <row r="37" spans="1:16">
      <c r="A37" s="328" t="s">
        <v>685</v>
      </c>
      <c r="B37" s="411" t="s">
        <v>679</v>
      </c>
      <c r="C37" s="108" t="s">
        <v>686</v>
      </c>
      <c r="D37" s="109" t="s">
        <v>18</v>
      </c>
      <c r="E37" s="24" t="s">
        <v>14</v>
      </c>
      <c r="F37" s="328" t="s">
        <v>21</v>
      </c>
      <c r="G37" s="27">
        <v>18.66</v>
      </c>
      <c r="H37" s="17"/>
      <c r="I37" s="403">
        <f t="shared" si="3"/>
        <v>18.66</v>
      </c>
      <c r="J37" s="17"/>
      <c r="K37" s="17"/>
      <c r="L37" s="36"/>
      <c r="M37" s="404" t="s">
        <v>16</v>
      </c>
      <c r="O37" s="688">
        <f t="shared" si="4"/>
        <v>18.66</v>
      </c>
      <c r="P37" s="123"/>
    </row>
    <row r="38" spans="1:16">
      <c r="A38" s="328" t="s">
        <v>687</v>
      </c>
      <c r="B38" s="411" t="s">
        <v>679</v>
      </c>
      <c r="C38" s="108" t="s">
        <v>688</v>
      </c>
      <c r="D38" s="109" t="s">
        <v>18</v>
      </c>
      <c r="E38" s="24" t="s">
        <v>14</v>
      </c>
      <c r="F38" s="328" t="s">
        <v>21</v>
      </c>
      <c r="G38" s="27">
        <v>10.74</v>
      </c>
      <c r="H38" s="17"/>
      <c r="I38" s="403">
        <f t="shared" si="3"/>
        <v>10.74</v>
      </c>
      <c r="J38" s="17"/>
      <c r="K38" s="17"/>
      <c r="L38" s="36"/>
      <c r="M38" s="404" t="s">
        <v>16</v>
      </c>
      <c r="O38" s="688">
        <f t="shared" si="4"/>
        <v>10.74</v>
      </c>
      <c r="P38" s="123"/>
    </row>
    <row r="39" spans="1:16">
      <c r="A39" s="328" t="s">
        <v>689</v>
      </c>
      <c r="B39" s="411" t="s">
        <v>679</v>
      </c>
      <c r="C39" s="418" t="s">
        <v>690</v>
      </c>
      <c r="D39" s="109" t="s">
        <v>18</v>
      </c>
      <c r="E39" s="109" t="s">
        <v>18</v>
      </c>
      <c r="F39" s="328" t="s">
        <v>21</v>
      </c>
      <c r="G39" s="27">
        <v>10.67</v>
      </c>
      <c r="H39" s="17"/>
      <c r="I39" s="403">
        <f t="shared" si="3"/>
        <v>10.67</v>
      </c>
      <c r="J39" s="17"/>
      <c r="K39" s="17"/>
      <c r="L39" s="36"/>
      <c r="M39" s="404" t="s">
        <v>16</v>
      </c>
      <c r="O39" s="123"/>
      <c r="P39" s="688">
        <f t="shared" ref="P39:P43" si="5">G39</f>
        <v>10.67</v>
      </c>
    </row>
    <row r="40" spans="1:16">
      <c r="A40" s="328" t="s">
        <v>691</v>
      </c>
      <c r="B40" s="411" t="s">
        <v>679</v>
      </c>
      <c r="C40" s="108" t="s">
        <v>692</v>
      </c>
      <c r="D40" s="109" t="s">
        <v>18</v>
      </c>
      <c r="E40" s="109" t="s">
        <v>18</v>
      </c>
      <c r="F40" s="328" t="s">
        <v>21</v>
      </c>
      <c r="G40" s="27">
        <v>9.48</v>
      </c>
      <c r="H40" s="17"/>
      <c r="I40" s="403">
        <f t="shared" si="3"/>
        <v>9.48</v>
      </c>
      <c r="J40" s="17"/>
      <c r="K40" s="17"/>
      <c r="L40" s="36"/>
      <c r="M40" s="404" t="s">
        <v>16</v>
      </c>
      <c r="O40" s="123"/>
      <c r="P40" s="688">
        <f t="shared" si="5"/>
        <v>9.48</v>
      </c>
    </row>
    <row r="41" spans="1:16">
      <c r="A41" s="328" t="s">
        <v>693</v>
      </c>
      <c r="B41" s="411" t="s">
        <v>679</v>
      </c>
      <c r="C41" s="108" t="s">
        <v>694</v>
      </c>
      <c r="D41" s="109" t="s">
        <v>18</v>
      </c>
      <c r="E41" s="109" t="s">
        <v>18</v>
      </c>
      <c r="F41" s="328" t="s">
        <v>21</v>
      </c>
      <c r="G41" s="27">
        <v>2.5</v>
      </c>
      <c r="H41" s="17"/>
      <c r="I41" s="403">
        <f t="shared" si="3"/>
        <v>2.5</v>
      </c>
      <c r="J41" s="17"/>
      <c r="K41" s="17"/>
      <c r="L41" s="36"/>
      <c r="M41" s="404" t="s">
        <v>16</v>
      </c>
      <c r="O41" s="123"/>
      <c r="P41" s="688">
        <f t="shared" si="5"/>
        <v>2.5</v>
      </c>
    </row>
    <row r="42" spans="1:16">
      <c r="A42" s="328" t="s">
        <v>695</v>
      </c>
      <c r="B42" s="411" t="s">
        <v>679</v>
      </c>
      <c r="C42" s="108" t="s">
        <v>696</v>
      </c>
      <c r="D42" s="109" t="s">
        <v>18</v>
      </c>
      <c r="E42" s="109" t="s">
        <v>18</v>
      </c>
      <c r="F42" s="328" t="s">
        <v>21</v>
      </c>
      <c r="G42" s="27">
        <v>25.98</v>
      </c>
      <c r="H42" s="17"/>
      <c r="I42" s="403">
        <f t="shared" si="3"/>
        <v>25.98</v>
      </c>
      <c r="J42" s="17"/>
      <c r="K42" s="17"/>
      <c r="L42" s="36"/>
      <c r="M42" s="404" t="s">
        <v>16</v>
      </c>
      <c r="O42" s="123"/>
      <c r="P42" s="688">
        <f t="shared" si="5"/>
        <v>25.98</v>
      </c>
    </row>
    <row r="43" spans="1:16">
      <c r="A43" s="328" t="s">
        <v>697</v>
      </c>
      <c r="B43" s="411" t="s">
        <v>679</v>
      </c>
      <c r="C43" s="108" t="s">
        <v>43</v>
      </c>
      <c r="D43" s="109" t="s">
        <v>18</v>
      </c>
      <c r="E43" s="109" t="s">
        <v>18</v>
      </c>
      <c r="F43" s="328" t="s">
        <v>21</v>
      </c>
      <c r="G43" s="27">
        <v>3.47</v>
      </c>
      <c r="H43" s="17"/>
      <c r="I43" s="403">
        <f t="shared" si="3"/>
        <v>3.47</v>
      </c>
      <c r="J43" s="17"/>
      <c r="K43" s="17"/>
      <c r="L43" s="36"/>
      <c r="M43" s="404" t="s">
        <v>16</v>
      </c>
      <c r="O43" s="123"/>
      <c r="P43" s="688">
        <f t="shared" si="5"/>
        <v>3.47</v>
      </c>
    </row>
    <row r="44" spans="1:16">
      <c r="A44" s="419" t="s">
        <v>698</v>
      </c>
      <c r="B44" s="420" t="s">
        <v>679</v>
      </c>
      <c r="C44" s="421" t="s">
        <v>699</v>
      </c>
      <c r="D44" s="422" t="s">
        <v>18</v>
      </c>
      <c r="E44" s="422" t="s">
        <v>18</v>
      </c>
      <c r="F44" s="419" t="s">
        <v>305</v>
      </c>
      <c r="G44" s="41">
        <v>8.01</v>
      </c>
      <c r="H44" s="41">
        <f>G44</f>
        <v>8.01</v>
      </c>
      <c r="I44" s="36"/>
      <c r="J44" s="17"/>
      <c r="K44" s="17"/>
      <c r="L44" s="36"/>
      <c r="M44" s="404" t="s">
        <v>16</v>
      </c>
      <c r="O44" s="123"/>
      <c r="P44" s="123"/>
    </row>
    <row r="45" spans="1:16">
      <c r="A45" s="328" t="s">
        <v>700</v>
      </c>
      <c r="B45" s="411" t="s">
        <v>679</v>
      </c>
      <c r="C45" s="423" t="s">
        <v>701</v>
      </c>
      <c r="D45" s="109" t="s">
        <v>37</v>
      </c>
      <c r="E45" s="24" t="s">
        <v>14</v>
      </c>
      <c r="F45" s="328" t="s">
        <v>21</v>
      </c>
      <c r="G45" s="403">
        <v>10.59</v>
      </c>
      <c r="H45" s="17"/>
      <c r="I45" s="403">
        <f>G45</f>
        <v>10.59</v>
      </c>
      <c r="J45" s="17"/>
      <c r="K45" s="17"/>
      <c r="L45" s="36"/>
      <c r="M45" s="404" t="s">
        <v>16</v>
      </c>
      <c r="O45" s="688">
        <f t="shared" ref="O45:O47" si="6">G45</f>
        <v>10.59</v>
      </c>
      <c r="P45" s="123"/>
    </row>
    <row r="46" spans="1:16">
      <c r="A46" s="328" t="s">
        <v>702</v>
      </c>
      <c r="B46" s="411" t="s">
        <v>679</v>
      </c>
      <c r="C46" s="108" t="s">
        <v>703</v>
      </c>
      <c r="D46" s="109" t="s">
        <v>37</v>
      </c>
      <c r="E46" s="24" t="s">
        <v>14</v>
      </c>
      <c r="F46" s="328" t="s">
        <v>21</v>
      </c>
      <c r="G46" s="403">
        <v>8</v>
      </c>
      <c r="H46" s="17"/>
      <c r="I46" s="403">
        <f>G46</f>
        <v>8</v>
      </c>
      <c r="J46" s="17"/>
      <c r="K46" s="17"/>
      <c r="L46" s="36"/>
      <c r="M46" s="404" t="s">
        <v>16</v>
      </c>
      <c r="O46" s="688">
        <f t="shared" si="6"/>
        <v>8</v>
      </c>
      <c r="P46" s="123"/>
    </row>
    <row r="47" spans="1:16" ht="30">
      <c r="A47" s="328" t="s">
        <v>704</v>
      </c>
      <c r="B47" s="411" t="s">
        <v>679</v>
      </c>
      <c r="C47" s="108" t="s">
        <v>705</v>
      </c>
      <c r="D47" s="109" t="s">
        <v>37</v>
      </c>
      <c r="E47" s="24" t="s">
        <v>14</v>
      </c>
      <c r="F47" s="328" t="s">
        <v>21</v>
      </c>
      <c r="G47" s="403">
        <v>11.4</v>
      </c>
      <c r="H47" s="17"/>
      <c r="I47" s="403">
        <f>G47</f>
        <v>11.4</v>
      </c>
      <c r="J47" s="17"/>
      <c r="K47" s="17"/>
      <c r="L47" s="36"/>
      <c r="M47" s="404" t="s">
        <v>16</v>
      </c>
      <c r="O47" s="688">
        <f t="shared" si="6"/>
        <v>11.4</v>
      </c>
      <c r="P47" s="123"/>
    </row>
    <row r="48" spans="1:16">
      <c r="A48" s="424" t="s">
        <v>706</v>
      </c>
      <c r="B48" s="425" t="s">
        <v>679</v>
      </c>
      <c r="C48" s="426" t="s">
        <v>707</v>
      </c>
      <c r="D48" s="427" t="s">
        <v>18</v>
      </c>
      <c r="E48" s="428" t="s">
        <v>14</v>
      </c>
      <c r="F48" s="424" t="s">
        <v>21</v>
      </c>
      <c r="G48" s="429"/>
      <c r="H48" s="430"/>
      <c r="I48" s="429">
        <f>G48</f>
        <v>0</v>
      </c>
      <c r="J48" s="430"/>
      <c r="K48" s="430"/>
      <c r="L48" s="431"/>
      <c r="M48" s="432" t="s">
        <v>16</v>
      </c>
      <c r="O48" s="123"/>
      <c r="P48" s="123"/>
    </row>
    <row r="49" spans="1:1024">
      <c r="A49" s="433"/>
      <c r="B49" s="433"/>
      <c r="C49" s="434" t="s">
        <v>117</v>
      </c>
      <c r="D49" s="435"/>
      <c r="E49" s="436"/>
      <c r="F49" s="436"/>
      <c r="G49" s="437">
        <f t="shared" ref="G49:L49" si="7">SUM(G4:G48)</f>
        <v>639.12</v>
      </c>
      <c r="H49" s="438">
        <f t="shared" si="7"/>
        <v>8.01</v>
      </c>
      <c r="I49" s="439">
        <f t="shared" si="7"/>
        <v>428.34000000000009</v>
      </c>
      <c r="J49" s="440">
        <f t="shared" si="7"/>
        <v>158.87000000000003</v>
      </c>
      <c r="K49" s="441">
        <f t="shared" si="7"/>
        <v>26.650000000000002</v>
      </c>
      <c r="L49" s="442">
        <f t="shared" si="7"/>
        <v>17.25</v>
      </c>
      <c r="M49" s="443">
        <f>SUM(H49:K49)</f>
        <v>621.87000000000012</v>
      </c>
      <c r="O49" s="688">
        <f>SUM(O3:O48)</f>
        <v>188.21</v>
      </c>
      <c r="P49" s="688">
        <f>SUM(P3:P48)</f>
        <v>240.12999999999994</v>
      </c>
      <c r="Q49" s="708">
        <f>O49+P49</f>
        <v>428.33999999999992</v>
      </c>
    </row>
    <row r="50" spans="1:1024">
      <c r="C50" s="46" t="s">
        <v>99</v>
      </c>
      <c r="G50" s="47">
        <f>SUM(G4:G48)</f>
        <v>639.12</v>
      </c>
    </row>
    <row r="51" spans="1:1024">
      <c r="C51" s="46" t="s">
        <v>100</v>
      </c>
      <c r="G51" s="49">
        <f>SUM(M49:P49)</f>
        <v>1050.21</v>
      </c>
    </row>
    <row r="52" spans="1:1024">
      <c r="C52" s="46" t="s">
        <v>99</v>
      </c>
      <c r="G52" s="444">
        <f>G49-L49</f>
        <v>621.87</v>
      </c>
    </row>
    <row r="53" spans="1:1024">
      <c r="A53"/>
      <c r="B53" s="210"/>
      <c r="C53" s="445"/>
      <c r="D53" s="1"/>
      <c r="E53" s="301"/>
      <c r="F53" s="301"/>
      <c r="G53" s="301"/>
      <c r="H53" s="301"/>
      <c r="I53" s="301"/>
      <c r="J53" s="301"/>
      <c r="K53" s="301"/>
      <c r="L53"/>
      <c r="M53" s="301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>
      <c r="B54" s="3" t="s">
        <v>102</v>
      </c>
      <c r="C54" s="50"/>
      <c r="D54" s="1"/>
      <c r="E54" s="301"/>
      <c r="F54" s="301"/>
      <c r="G54" s="301"/>
      <c r="H54" s="301"/>
      <c r="I54" s="301"/>
      <c r="J54" s="301"/>
      <c r="K54" s="301"/>
      <c r="M54" s="301"/>
    </row>
    <row r="55" spans="1:1024" ht="30">
      <c r="B55" s="51" t="s">
        <v>103</v>
      </c>
      <c r="C55" s="52" t="s">
        <v>37</v>
      </c>
      <c r="D55" s="1"/>
      <c r="E55" s="301"/>
      <c r="F55" s="301"/>
      <c r="G55" s="301"/>
      <c r="H55" s="301"/>
      <c r="I55" s="301"/>
      <c r="J55" s="301"/>
      <c r="K55" s="301"/>
      <c r="M55" s="301"/>
    </row>
    <row r="56" spans="1:1024">
      <c r="B56" s="51" t="s">
        <v>104</v>
      </c>
      <c r="C56" s="52" t="s">
        <v>18</v>
      </c>
      <c r="D56" s="1"/>
      <c r="E56" s="301"/>
      <c r="F56" s="301"/>
      <c r="G56" s="301"/>
      <c r="H56" s="301"/>
      <c r="I56" s="301"/>
      <c r="J56" s="301"/>
      <c r="K56" s="301"/>
      <c r="M56" s="301"/>
    </row>
    <row r="57" spans="1:1024">
      <c r="B57" s="51" t="s">
        <v>105</v>
      </c>
      <c r="C57" s="52" t="s">
        <v>79</v>
      </c>
      <c r="D57" s="1"/>
      <c r="E57" s="301"/>
      <c r="F57" s="301"/>
      <c r="G57" s="301"/>
      <c r="H57" s="301"/>
      <c r="I57" s="301"/>
      <c r="J57" s="301"/>
      <c r="K57" s="301"/>
      <c r="M57" s="301"/>
    </row>
    <row r="58" spans="1:1024">
      <c r="B58" s="51" t="s">
        <v>106</v>
      </c>
      <c r="C58" s="52" t="s">
        <v>107</v>
      </c>
      <c r="D58" s="1"/>
      <c r="E58" s="301"/>
      <c r="F58" s="301"/>
      <c r="G58" s="301"/>
      <c r="H58" s="301"/>
      <c r="I58" s="301"/>
      <c r="J58" s="301"/>
      <c r="K58" s="301"/>
      <c r="M58" s="301"/>
    </row>
    <row r="59" spans="1:1024" ht="30">
      <c r="B59" s="51" t="s">
        <v>108</v>
      </c>
      <c r="C59" s="52" t="s">
        <v>49</v>
      </c>
      <c r="D59" s="1"/>
      <c r="E59" s="301"/>
      <c r="F59" s="301"/>
      <c r="G59" s="301"/>
      <c r="H59" s="301"/>
      <c r="I59" s="301"/>
      <c r="J59" s="301"/>
      <c r="K59" s="301"/>
      <c r="M59" s="301"/>
    </row>
    <row r="61" spans="1:1024" s="392" customForma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P61" s="3"/>
    </row>
    <row r="62" spans="1:1024" s="392" customFormat="1" ht="30" customHeight="1">
      <c r="B62" s="53" t="s">
        <v>109</v>
      </c>
      <c r="C62" s="727" t="s">
        <v>815</v>
      </c>
      <c r="D62" s="727"/>
      <c r="E62" s="727"/>
      <c r="F62" s="727"/>
      <c r="G62" s="727"/>
      <c r="H62" s="727"/>
      <c r="I62" s="727"/>
      <c r="J62" s="727"/>
      <c r="K62" s="203">
        <f>H49</f>
        <v>8.01</v>
      </c>
      <c r="L62" s="3"/>
      <c r="M62" s="3"/>
      <c r="P62" s="3"/>
    </row>
    <row r="63" spans="1:1024" s="392" customFormat="1" ht="45" customHeight="1">
      <c r="B63" s="55" t="s">
        <v>111</v>
      </c>
      <c r="C63" s="728" t="s">
        <v>816</v>
      </c>
      <c r="D63" s="728"/>
      <c r="E63" s="728"/>
      <c r="F63" s="728"/>
      <c r="G63" s="728"/>
      <c r="H63" s="728"/>
      <c r="I63" s="728"/>
      <c r="J63" s="728"/>
      <c r="K63" s="26">
        <f>I49</f>
        <v>428.34000000000009</v>
      </c>
      <c r="L63" s="3"/>
      <c r="M63" s="3"/>
      <c r="P63" s="3"/>
    </row>
    <row r="64" spans="1:1024" s="392" customFormat="1" ht="45" customHeight="1">
      <c r="B64" s="57" t="s">
        <v>113</v>
      </c>
      <c r="C64" s="729" t="s">
        <v>817</v>
      </c>
      <c r="D64" s="729"/>
      <c r="E64" s="729"/>
      <c r="F64" s="729"/>
      <c r="G64" s="729"/>
      <c r="H64" s="729"/>
      <c r="I64" s="729"/>
      <c r="J64" s="729"/>
      <c r="K64" s="14">
        <f>J49</f>
        <v>158.87000000000003</v>
      </c>
      <c r="L64" s="3"/>
      <c r="M64" s="3"/>
      <c r="P64" s="3"/>
    </row>
    <row r="65" spans="2:16" s="392" customFormat="1" ht="30" customHeight="1">
      <c r="B65" s="59" t="s">
        <v>115</v>
      </c>
      <c r="C65" s="730" t="s">
        <v>818</v>
      </c>
      <c r="D65" s="730"/>
      <c r="E65" s="730"/>
      <c r="F65" s="730"/>
      <c r="G65" s="730"/>
      <c r="H65" s="730"/>
      <c r="I65" s="730"/>
      <c r="J65" s="730"/>
      <c r="K65" s="22">
        <f>K49</f>
        <v>26.650000000000002</v>
      </c>
      <c r="L65" s="3"/>
      <c r="M65" s="3"/>
      <c r="P65" s="3"/>
    </row>
    <row r="66" spans="2:16">
      <c r="D66" s="2"/>
      <c r="G66" s="301"/>
      <c r="H66" s="301"/>
      <c r="I66" s="301"/>
      <c r="J66" s="301"/>
      <c r="K66" s="208">
        <f>SUM(K62:K65)</f>
        <v>621.87000000000012</v>
      </c>
    </row>
    <row r="67" spans="2:16">
      <c r="D67" s="2"/>
      <c r="G67" s="301"/>
      <c r="H67" s="301"/>
      <c r="I67" s="301"/>
      <c r="J67" s="301"/>
      <c r="K67" s="213"/>
    </row>
    <row r="68" spans="2:16" ht="30">
      <c r="B68" s="258" t="s">
        <v>118</v>
      </c>
      <c r="D68" s="2"/>
      <c r="G68" s="301"/>
      <c r="H68" s="301"/>
      <c r="I68" s="301"/>
      <c r="J68" s="301"/>
      <c r="K68" s="259">
        <f>L49</f>
        <v>17.25</v>
      </c>
    </row>
  </sheetData>
  <mergeCells count="4">
    <mergeCell ref="C62:J62"/>
    <mergeCell ref="C63:J63"/>
    <mergeCell ref="C64:J64"/>
    <mergeCell ref="C65:J65"/>
  </mergeCells>
  <pageMargins left="0.7" right="0.7" top="0.75" bottom="0.75" header="0.51180555555555496" footer="0.51180555555555496"/>
  <pageSetup paperSize="9" scale="80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2:L29"/>
  <sheetViews>
    <sheetView zoomScaleNormal="100" workbookViewId="0">
      <selection activeCell="C29" sqref="C29:L29"/>
    </sheetView>
  </sheetViews>
  <sheetFormatPr defaultColWidth="8.7109375" defaultRowHeight="12.75"/>
  <cols>
    <col min="1" max="1" width="5.7109375" style="612" customWidth="1"/>
    <col min="2" max="2" width="8.5703125" style="612" customWidth="1"/>
    <col min="3" max="3" width="22.28515625" style="612" customWidth="1"/>
    <col min="4" max="4" width="9.140625" style="614" customWidth="1"/>
    <col min="5" max="5" width="10" style="614" customWidth="1"/>
    <col min="6" max="6" width="9.140625" style="614" customWidth="1"/>
    <col min="7" max="7" width="13.85546875" style="614" customWidth="1"/>
    <col min="8" max="8" width="11.140625" style="614" customWidth="1"/>
    <col min="9" max="9" width="12" style="614" customWidth="1"/>
    <col min="10" max="253" width="8.7109375" style="612"/>
    <col min="254" max="254" width="5.7109375" style="612" customWidth="1"/>
    <col min="255" max="255" width="8.5703125" style="612" customWidth="1"/>
    <col min="256" max="256" width="22.28515625" style="612" customWidth="1"/>
    <col min="257" max="257" width="8.7109375" style="612"/>
    <col min="258" max="258" width="10" style="612" customWidth="1"/>
    <col min="259" max="259" width="8.7109375" style="612"/>
    <col min="260" max="260" width="11.140625" style="612" customWidth="1"/>
    <col min="261" max="261" width="12" style="612" customWidth="1"/>
    <col min="262" max="262" width="13.7109375" style="612" customWidth="1"/>
    <col min="263" max="263" width="12.28515625" style="612" customWidth="1"/>
    <col min="264" max="264" width="15.140625" style="612" customWidth="1"/>
    <col min="265" max="265" width="12.7109375" style="612" customWidth="1"/>
    <col min="266" max="509" width="8.7109375" style="612"/>
    <col min="510" max="510" width="5.7109375" style="612" customWidth="1"/>
    <col min="511" max="511" width="8.5703125" style="612" customWidth="1"/>
    <col min="512" max="512" width="22.28515625" style="612" customWidth="1"/>
    <col min="513" max="513" width="8.7109375" style="612"/>
    <col min="514" max="514" width="10" style="612" customWidth="1"/>
    <col min="515" max="515" width="8.7109375" style="612"/>
    <col min="516" max="516" width="11.140625" style="612" customWidth="1"/>
    <col min="517" max="517" width="12" style="612" customWidth="1"/>
    <col min="518" max="518" width="13.7109375" style="612" customWidth="1"/>
    <col min="519" max="519" width="12.28515625" style="612" customWidth="1"/>
    <col min="520" max="520" width="15.140625" style="612" customWidth="1"/>
    <col min="521" max="521" width="12.7109375" style="612" customWidth="1"/>
    <col min="522" max="765" width="8.7109375" style="612"/>
    <col min="766" max="766" width="5.7109375" style="612" customWidth="1"/>
    <col min="767" max="767" width="8.5703125" style="612" customWidth="1"/>
    <col min="768" max="768" width="22.28515625" style="612" customWidth="1"/>
    <col min="769" max="769" width="8.7109375" style="612"/>
    <col min="770" max="770" width="10" style="612" customWidth="1"/>
    <col min="771" max="771" width="8.7109375" style="612"/>
    <col min="772" max="772" width="11.140625" style="612" customWidth="1"/>
    <col min="773" max="773" width="12" style="612" customWidth="1"/>
    <col min="774" max="774" width="13.7109375" style="612" customWidth="1"/>
    <col min="775" max="775" width="12.28515625" style="612" customWidth="1"/>
    <col min="776" max="776" width="15.140625" style="612" customWidth="1"/>
    <col min="777" max="777" width="12.7109375" style="612" customWidth="1"/>
    <col min="778" max="16384" width="8.7109375" style="612"/>
  </cols>
  <sheetData>
    <row r="2" spans="1:9">
      <c r="C2" s="613" t="s">
        <v>708</v>
      </c>
    </row>
    <row r="3" spans="1:9" s="622" customFormat="1" ht="25.5">
      <c r="A3" s="615" t="s">
        <v>342</v>
      </c>
      <c r="B3" s="616" t="s">
        <v>343</v>
      </c>
      <c r="C3" s="616" t="s">
        <v>344</v>
      </c>
      <c r="D3" s="617" t="s">
        <v>821</v>
      </c>
      <c r="E3" s="618" t="s">
        <v>5</v>
      </c>
      <c r="F3" s="618" t="s">
        <v>345</v>
      </c>
      <c r="G3" s="619" t="s">
        <v>498</v>
      </c>
      <c r="H3" s="620" t="s">
        <v>9</v>
      </c>
      <c r="I3" s="621" t="s">
        <v>11</v>
      </c>
    </row>
    <row r="4" spans="1:9">
      <c r="A4" s="623">
        <v>1</v>
      </c>
      <c r="B4" s="624"/>
      <c r="C4" s="625" t="s">
        <v>326</v>
      </c>
      <c r="D4" s="626">
        <v>22.63</v>
      </c>
      <c r="E4" s="627" t="s">
        <v>21</v>
      </c>
      <c r="F4" s="628" t="s">
        <v>495</v>
      </c>
      <c r="G4" s="629">
        <f>D4</f>
        <v>22.63</v>
      </c>
      <c r="H4" s="626">
        <f>D4</f>
        <v>22.63</v>
      </c>
      <c r="I4" s="630"/>
    </row>
    <row r="5" spans="1:9">
      <c r="A5" s="623">
        <v>2</v>
      </c>
      <c r="B5" s="624"/>
      <c r="C5" s="625" t="s">
        <v>441</v>
      </c>
      <c r="D5" s="626">
        <v>37.31</v>
      </c>
      <c r="E5" s="627" t="s">
        <v>21</v>
      </c>
      <c r="F5" s="628" t="s">
        <v>495</v>
      </c>
      <c r="G5" s="629">
        <f t="shared" ref="G5:G15" si="0">D5</f>
        <v>37.31</v>
      </c>
      <c r="H5" s="626">
        <f>D5</f>
        <v>37.31</v>
      </c>
      <c r="I5" s="630"/>
    </row>
    <row r="6" spans="1:9">
      <c r="A6" s="623">
        <v>3</v>
      </c>
      <c r="B6" s="624" t="s">
        <v>709</v>
      </c>
      <c r="C6" s="625" t="s">
        <v>710</v>
      </c>
      <c r="D6" s="626">
        <v>19.03</v>
      </c>
      <c r="E6" s="627" t="s">
        <v>21</v>
      </c>
      <c r="F6" s="628" t="s">
        <v>495</v>
      </c>
      <c r="G6" s="629">
        <f t="shared" si="0"/>
        <v>19.03</v>
      </c>
      <c r="H6" s="626">
        <f>D6</f>
        <v>19.03</v>
      </c>
      <c r="I6" s="630"/>
    </row>
    <row r="7" spans="1:9">
      <c r="A7" s="623">
        <v>4</v>
      </c>
      <c r="B7" s="624" t="s">
        <v>711</v>
      </c>
      <c r="C7" s="625" t="s">
        <v>712</v>
      </c>
      <c r="D7" s="626">
        <v>14.05</v>
      </c>
      <c r="E7" s="627" t="s">
        <v>21</v>
      </c>
      <c r="F7" s="628" t="s">
        <v>495</v>
      </c>
      <c r="G7" s="629">
        <f t="shared" si="0"/>
        <v>14.05</v>
      </c>
      <c r="H7" s="626">
        <f>D7</f>
        <v>14.05</v>
      </c>
      <c r="I7" s="630"/>
    </row>
    <row r="8" spans="1:9">
      <c r="A8" s="623">
        <v>5</v>
      </c>
      <c r="B8" s="624" t="s">
        <v>713</v>
      </c>
      <c r="C8" s="631" t="s">
        <v>714</v>
      </c>
      <c r="D8" s="626">
        <v>77.22</v>
      </c>
      <c r="E8" s="627" t="s">
        <v>21</v>
      </c>
      <c r="F8" s="628" t="s">
        <v>495</v>
      </c>
      <c r="G8" s="629">
        <f t="shared" si="0"/>
        <v>77.22</v>
      </c>
      <c r="H8" s="626">
        <f>D8</f>
        <v>77.22</v>
      </c>
      <c r="I8" s="630"/>
    </row>
    <row r="9" spans="1:9">
      <c r="A9" s="632"/>
      <c r="B9" s="633" t="s">
        <v>715</v>
      </c>
      <c r="C9" s="634" t="s">
        <v>31</v>
      </c>
      <c r="D9" s="635">
        <v>2.54</v>
      </c>
      <c r="E9" s="636" t="s">
        <v>19</v>
      </c>
      <c r="F9" s="628" t="s">
        <v>473</v>
      </c>
      <c r="G9" s="629">
        <f t="shared" si="0"/>
        <v>2.54</v>
      </c>
      <c r="H9" s="630"/>
      <c r="I9" s="635">
        <f>D9</f>
        <v>2.54</v>
      </c>
    </row>
    <row r="10" spans="1:9" ht="25.5">
      <c r="A10" s="623">
        <v>6</v>
      </c>
      <c r="B10" s="624" t="s">
        <v>716</v>
      </c>
      <c r="C10" s="625" t="s">
        <v>717</v>
      </c>
      <c r="D10" s="626">
        <v>13.38</v>
      </c>
      <c r="E10" s="627" t="s">
        <v>21</v>
      </c>
      <c r="F10" s="628" t="s">
        <v>495</v>
      </c>
      <c r="G10" s="629">
        <f t="shared" si="0"/>
        <v>13.38</v>
      </c>
      <c r="H10" s="626">
        <f>D10</f>
        <v>13.38</v>
      </c>
      <c r="I10" s="630"/>
    </row>
    <row r="11" spans="1:9" ht="25.5">
      <c r="A11" s="623">
        <v>7</v>
      </c>
      <c r="B11" s="624" t="s">
        <v>718</v>
      </c>
      <c r="C11" s="631" t="s">
        <v>719</v>
      </c>
      <c r="D11" s="626">
        <v>12.27</v>
      </c>
      <c r="E11" s="627" t="s">
        <v>21</v>
      </c>
      <c r="F11" s="628" t="s">
        <v>495</v>
      </c>
      <c r="G11" s="629">
        <f t="shared" si="0"/>
        <v>12.27</v>
      </c>
      <c r="H11" s="626">
        <f>D11</f>
        <v>12.27</v>
      </c>
      <c r="I11" s="630"/>
    </row>
    <row r="12" spans="1:9">
      <c r="A12" s="623">
        <v>8</v>
      </c>
      <c r="B12" s="624" t="s">
        <v>720</v>
      </c>
      <c r="C12" s="631" t="s">
        <v>721</v>
      </c>
      <c r="D12" s="626">
        <v>14.87</v>
      </c>
      <c r="E12" s="627" t="s">
        <v>21</v>
      </c>
      <c r="F12" s="628" t="s">
        <v>495</v>
      </c>
      <c r="G12" s="629">
        <f t="shared" si="0"/>
        <v>14.87</v>
      </c>
      <c r="H12" s="626">
        <f>D12</f>
        <v>14.87</v>
      </c>
      <c r="I12" s="630"/>
    </row>
    <row r="13" spans="1:9">
      <c r="A13" s="632">
        <v>9</v>
      </c>
      <c r="B13" s="633" t="s">
        <v>722</v>
      </c>
      <c r="C13" s="634" t="s">
        <v>31</v>
      </c>
      <c r="D13" s="635">
        <v>2.73</v>
      </c>
      <c r="E13" s="636" t="s">
        <v>19</v>
      </c>
      <c r="F13" s="628" t="s">
        <v>473</v>
      </c>
      <c r="G13" s="629">
        <f t="shared" si="0"/>
        <v>2.73</v>
      </c>
      <c r="H13" s="630"/>
      <c r="I13" s="635">
        <f>D13</f>
        <v>2.73</v>
      </c>
    </row>
    <row r="14" spans="1:9">
      <c r="A14" s="623">
        <v>10</v>
      </c>
      <c r="B14" s="624" t="s">
        <v>723</v>
      </c>
      <c r="C14" s="631" t="s">
        <v>65</v>
      </c>
      <c r="D14" s="626">
        <v>8.5299999999999994</v>
      </c>
      <c r="E14" s="627" t="s">
        <v>21</v>
      </c>
      <c r="F14" s="628" t="s">
        <v>495</v>
      </c>
      <c r="G14" s="629">
        <f t="shared" si="0"/>
        <v>8.5299999999999994</v>
      </c>
      <c r="H14" s="626">
        <f>D14</f>
        <v>8.5299999999999994</v>
      </c>
      <c r="I14" s="630"/>
    </row>
    <row r="15" spans="1:9">
      <c r="A15" s="636">
        <v>11</v>
      </c>
      <c r="B15" s="633" t="s">
        <v>724</v>
      </c>
      <c r="C15" s="637" t="s">
        <v>31</v>
      </c>
      <c r="D15" s="635">
        <v>2.87</v>
      </c>
      <c r="E15" s="636" t="s">
        <v>19</v>
      </c>
      <c r="F15" s="628" t="s">
        <v>473</v>
      </c>
      <c r="G15" s="629">
        <f t="shared" si="0"/>
        <v>2.87</v>
      </c>
      <c r="H15" s="630"/>
      <c r="I15" s="635">
        <f>D15</f>
        <v>2.87</v>
      </c>
    </row>
    <row r="16" spans="1:9">
      <c r="A16" s="638"/>
      <c r="B16" s="638"/>
      <c r="C16" s="639" t="s">
        <v>117</v>
      </c>
      <c r="D16" s="640">
        <f>SUM(D4:D15)</f>
        <v>227.43</v>
      </c>
      <c r="E16" s="630"/>
      <c r="F16" s="630"/>
      <c r="G16" s="641">
        <f>SUM(G4:G15)</f>
        <v>227.43</v>
      </c>
      <c r="H16" s="642">
        <f>SUM(H4:H15)</f>
        <v>219.29000000000002</v>
      </c>
      <c r="I16" s="643">
        <f>SUM(I4:I15)</f>
        <v>8.14</v>
      </c>
    </row>
    <row r="17" spans="3:12">
      <c r="C17" s="644" t="s">
        <v>751</v>
      </c>
      <c r="D17" s="645">
        <f>D16-G16</f>
        <v>0</v>
      </c>
    </row>
    <row r="18" spans="3:12" s="646" customFormat="1">
      <c r="C18" s="647"/>
      <c r="D18" s="648"/>
      <c r="E18" s="649"/>
      <c r="F18" s="649"/>
      <c r="G18" s="649"/>
      <c r="H18" s="649"/>
      <c r="I18" s="649"/>
    </row>
    <row r="19" spans="3:12" s="646" customFormat="1">
      <c r="C19" s="647"/>
      <c r="D19" s="648"/>
      <c r="E19" s="649"/>
      <c r="F19" s="649"/>
      <c r="G19" s="649"/>
      <c r="H19" s="649"/>
      <c r="I19" s="649"/>
    </row>
    <row r="20" spans="3:12">
      <c r="C20" s="650" t="s">
        <v>102</v>
      </c>
      <c r="D20" s="651"/>
    </row>
    <row r="21" spans="3:12" s="652" customFormat="1">
      <c r="C21" s="653" t="s">
        <v>103</v>
      </c>
      <c r="D21" s="628" t="s">
        <v>37</v>
      </c>
      <c r="E21" s="651"/>
      <c r="F21" s="651"/>
      <c r="G21" s="651"/>
    </row>
    <row r="22" spans="3:12" s="652" customFormat="1">
      <c r="C22" s="653" t="s">
        <v>104</v>
      </c>
      <c r="D22" s="628" t="s">
        <v>18</v>
      </c>
      <c r="E22" s="651"/>
      <c r="F22" s="651"/>
      <c r="G22" s="651"/>
    </row>
    <row r="23" spans="3:12" s="652" customFormat="1">
      <c r="C23" s="653" t="s">
        <v>105</v>
      </c>
      <c r="D23" s="628" t="s">
        <v>79</v>
      </c>
      <c r="E23" s="651"/>
      <c r="F23" s="651"/>
      <c r="G23" s="651"/>
    </row>
    <row r="24" spans="3:12" s="652" customFormat="1">
      <c r="C24" s="653" t="s">
        <v>106</v>
      </c>
      <c r="D24" s="628" t="s">
        <v>107</v>
      </c>
      <c r="E24" s="651"/>
      <c r="F24" s="651"/>
      <c r="G24" s="651"/>
    </row>
    <row r="25" spans="3:12" s="652" customFormat="1">
      <c r="C25" s="654" t="s">
        <v>108</v>
      </c>
      <c r="D25" s="655" t="s">
        <v>49</v>
      </c>
      <c r="E25" s="656"/>
      <c r="F25" s="656"/>
      <c r="G25" s="656"/>
    </row>
    <row r="26" spans="3:12" s="652" customFormat="1" ht="30" customHeight="1">
      <c r="C26" s="657" t="s">
        <v>111</v>
      </c>
      <c r="D26" s="740" t="s">
        <v>112</v>
      </c>
      <c r="E26" s="740"/>
      <c r="F26" s="740"/>
      <c r="G26" s="740"/>
      <c r="H26" s="740"/>
      <c r="I26" s="740"/>
      <c r="J26" s="741"/>
      <c r="K26" s="741"/>
      <c r="L26" s="658">
        <f>H16</f>
        <v>219.29000000000002</v>
      </c>
    </row>
    <row r="27" spans="3:12" s="652" customFormat="1" ht="30" customHeight="1">
      <c r="C27" s="659" t="s">
        <v>115</v>
      </c>
      <c r="D27" s="742" t="s">
        <v>116</v>
      </c>
      <c r="E27" s="742"/>
      <c r="F27" s="742"/>
      <c r="G27" s="742"/>
      <c r="H27" s="742"/>
      <c r="I27" s="742"/>
      <c r="J27" s="741"/>
      <c r="K27" s="741"/>
      <c r="L27" s="660">
        <f>I16</f>
        <v>8.14</v>
      </c>
    </row>
    <row r="29" spans="3:12">
      <c r="C29" s="661" t="s">
        <v>118</v>
      </c>
      <c r="D29" s="652"/>
      <c r="E29" s="652"/>
      <c r="F29" s="662"/>
      <c r="G29" s="612"/>
      <c r="H29" s="612"/>
      <c r="I29" s="612"/>
      <c r="L29" s="663">
        <f>G16</f>
        <v>227.43</v>
      </c>
    </row>
  </sheetData>
  <mergeCells count="2">
    <mergeCell ref="D26:K26"/>
    <mergeCell ref="D27:K2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AMK39"/>
  <sheetViews>
    <sheetView zoomScaleNormal="100" workbookViewId="0">
      <selection activeCell="P16" sqref="P16"/>
    </sheetView>
  </sheetViews>
  <sheetFormatPr defaultColWidth="11.5703125" defaultRowHeight="15"/>
  <cols>
    <col min="1" max="1" width="5.5703125" customWidth="1"/>
    <col min="2" max="2" width="7.140625" customWidth="1"/>
    <col min="3" max="3" width="21.140625" style="447" customWidth="1"/>
    <col min="4" max="5" width="12.7109375" style="3" customWidth="1"/>
    <col min="6" max="6" width="10.28515625" style="3" customWidth="1"/>
    <col min="7" max="7" width="9.85546875" style="3" customWidth="1"/>
    <col min="8" max="9" width="11.5703125" style="301"/>
    <col min="10" max="10" width="11.5703125" style="520"/>
    <col min="259" max="259" width="5.5703125" customWidth="1"/>
    <col min="260" max="260" width="7.140625" customWidth="1"/>
    <col min="261" max="261" width="21.140625" customWidth="1"/>
    <col min="262" max="262" width="11.7109375" customWidth="1"/>
    <col min="263" max="264" width="12.7109375" customWidth="1"/>
    <col min="515" max="515" width="5.5703125" customWidth="1"/>
    <col min="516" max="516" width="7.140625" customWidth="1"/>
    <col min="517" max="517" width="21.140625" customWidth="1"/>
    <col min="518" max="518" width="11.7109375" customWidth="1"/>
    <col min="519" max="520" width="12.7109375" customWidth="1"/>
    <col min="771" max="771" width="5.5703125" customWidth="1"/>
    <col min="772" max="772" width="7.140625" customWidth="1"/>
    <col min="773" max="773" width="21.140625" customWidth="1"/>
    <col min="774" max="774" width="11.7109375" customWidth="1"/>
    <col min="775" max="776" width="12.7109375" customWidth="1"/>
    <col min="1024" max="1026" width="11.5703125" customWidth="1"/>
  </cols>
  <sheetData>
    <row r="1" spans="1:14">
      <c r="C1" s="302" t="s">
        <v>725</v>
      </c>
    </row>
    <row r="2" spans="1:14" ht="30">
      <c r="A2" s="448" t="s">
        <v>342</v>
      </c>
      <c r="B2" s="304" t="s">
        <v>343</v>
      </c>
      <c r="C2" s="217" t="s">
        <v>344</v>
      </c>
      <c r="D2" s="5" t="s">
        <v>345</v>
      </c>
      <c r="E2" s="5" t="s">
        <v>4</v>
      </c>
      <c r="F2" s="5" t="s">
        <v>5</v>
      </c>
      <c r="G2" s="449" t="s">
        <v>726</v>
      </c>
      <c r="H2" s="368" t="s">
        <v>9</v>
      </c>
      <c r="I2" s="450" t="s">
        <v>11</v>
      </c>
      <c r="J2" s="521"/>
      <c r="M2" s="690" t="s">
        <v>826</v>
      </c>
      <c r="N2" s="690" t="s">
        <v>825</v>
      </c>
    </row>
    <row r="3" spans="1:14" ht="25.5">
      <c r="A3" s="451">
        <v>1</v>
      </c>
      <c r="B3" s="312">
        <v>1</v>
      </c>
      <c r="C3" s="238" t="s">
        <v>727</v>
      </c>
      <c r="D3" s="368" t="s">
        <v>37</v>
      </c>
      <c r="E3" s="305" t="s">
        <v>14</v>
      </c>
      <c r="F3" s="369" t="s">
        <v>21</v>
      </c>
      <c r="G3" s="110">
        <v>8.8000000000000007</v>
      </c>
      <c r="H3" s="110">
        <f>G3</f>
        <v>8.8000000000000007</v>
      </c>
      <c r="I3" s="325"/>
      <c r="J3" s="522"/>
      <c r="K3" s="198" t="s">
        <v>16</v>
      </c>
      <c r="M3" s="611">
        <f>G3</f>
        <v>8.8000000000000007</v>
      </c>
      <c r="N3" s="325"/>
    </row>
    <row r="4" spans="1:14" ht="25.5">
      <c r="A4" s="451">
        <v>2</v>
      </c>
      <c r="B4" s="312">
        <v>2</v>
      </c>
      <c r="C4" s="238" t="s">
        <v>36</v>
      </c>
      <c r="D4" s="368" t="s">
        <v>37</v>
      </c>
      <c r="E4" s="305" t="s">
        <v>14</v>
      </c>
      <c r="F4" s="369" t="s">
        <v>21</v>
      </c>
      <c r="G4" s="110">
        <v>6.07</v>
      </c>
      <c r="H4" s="110">
        <f>G4</f>
        <v>6.07</v>
      </c>
      <c r="I4" s="325"/>
      <c r="J4" s="523"/>
      <c r="K4" s="198" t="s">
        <v>16</v>
      </c>
      <c r="M4" s="611">
        <f t="shared" ref="M4:M6" si="0">G4</f>
        <v>6.07</v>
      </c>
      <c r="N4" s="325"/>
    </row>
    <row r="5" spans="1:14" ht="25.5">
      <c r="A5" s="451">
        <v>3</v>
      </c>
      <c r="B5" s="312">
        <v>3</v>
      </c>
      <c r="C5" s="238" t="s">
        <v>728</v>
      </c>
      <c r="D5" s="368" t="s">
        <v>37</v>
      </c>
      <c r="E5" s="305" t="s">
        <v>14</v>
      </c>
      <c r="F5" s="369" t="s">
        <v>21</v>
      </c>
      <c r="G5" s="110">
        <v>4.83</v>
      </c>
      <c r="H5" s="110">
        <f>G5</f>
        <v>4.83</v>
      </c>
      <c r="I5" s="325"/>
      <c r="J5" s="523"/>
      <c r="K5" s="198" t="s">
        <v>16</v>
      </c>
      <c r="M5" s="611">
        <f t="shared" si="0"/>
        <v>4.83</v>
      </c>
      <c r="N5" s="325"/>
    </row>
    <row r="6" spans="1:14" ht="25.5">
      <c r="A6" s="451">
        <v>4</v>
      </c>
      <c r="B6" s="312">
        <v>4</v>
      </c>
      <c r="C6" s="238" t="s">
        <v>65</v>
      </c>
      <c r="D6" s="368" t="s">
        <v>37</v>
      </c>
      <c r="E6" s="305" t="s">
        <v>14</v>
      </c>
      <c r="F6" s="369" t="s">
        <v>21</v>
      </c>
      <c r="G6" s="110">
        <v>8.64</v>
      </c>
      <c r="H6" s="110">
        <f>G6</f>
        <v>8.64</v>
      </c>
      <c r="I6" s="325"/>
      <c r="J6" s="523"/>
      <c r="K6" s="198" t="s">
        <v>16</v>
      </c>
      <c r="M6" s="611">
        <f t="shared" si="0"/>
        <v>8.64</v>
      </c>
      <c r="N6" s="325"/>
    </row>
    <row r="7" spans="1:14" ht="25.5">
      <c r="A7" s="452">
        <v>5</v>
      </c>
      <c r="B7" s="318">
        <v>5</v>
      </c>
      <c r="C7" s="308" t="s">
        <v>463</v>
      </c>
      <c r="D7" s="367" t="s">
        <v>18</v>
      </c>
      <c r="E7" s="307" t="s">
        <v>729</v>
      </c>
      <c r="F7" s="318" t="s">
        <v>19</v>
      </c>
      <c r="G7" s="320">
        <v>3.78</v>
      </c>
      <c r="H7" s="325"/>
      <c r="I7" s="320">
        <f>G7</f>
        <v>3.78</v>
      </c>
      <c r="J7" s="523"/>
      <c r="K7" s="198" t="s">
        <v>16</v>
      </c>
      <c r="M7" s="325"/>
      <c r="N7" s="325"/>
    </row>
    <row r="8" spans="1:14" ht="25.5">
      <c r="A8" s="451">
        <v>6</v>
      </c>
      <c r="B8" s="312">
        <v>6</v>
      </c>
      <c r="C8" s="238" t="s">
        <v>730</v>
      </c>
      <c r="D8" s="368" t="s">
        <v>18</v>
      </c>
      <c r="E8" s="446" t="s">
        <v>729</v>
      </c>
      <c r="F8" s="369" t="s">
        <v>21</v>
      </c>
      <c r="G8" s="110">
        <v>1.92</v>
      </c>
      <c r="H8" s="110">
        <f>G8</f>
        <v>1.92</v>
      </c>
      <c r="I8" s="325"/>
      <c r="J8" s="523"/>
      <c r="K8" s="198" t="s">
        <v>16</v>
      </c>
      <c r="M8" s="611">
        <f>G8</f>
        <v>1.92</v>
      </c>
      <c r="N8" s="325"/>
    </row>
    <row r="9" spans="1:14" ht="25.5">
      <c r="A9" s="452">
        <v>7</v>
      </c>
      <c r="B9" s="318">
        <v>7</v>
      </c>
      <c r="C9" s="308" t="s">
        <v>31</v>
      </c>
      <c r="D9" s="367" t="s">
        <v>18</v>
      </c>
      <c r="E9" s="307" t="s">
        <v>729</v>
      </c>
      <c r="F9" s="318" t="s">
        <v>19</v>
      </c>
      <c r="G9" s="320">
        <v>0.96</v>
      </c>
      <c r="H9" s="325"/>
      <c r="I9" s="320">
        <f>G9</f>
        <v>0.96</v>
      </c>
      <c r="J9" s="522"/>
      <c r="K9" s="198" t="s">
        <v>16</v>
      </c>
      <c r="M9" s="325"/>
      <c r="N9" s="325"/>
    </row>
    <row r="10" spans="1:14" ht="25.5">
      <c r="A10" s="452">
        <v>8</v>
      </c>
      <c r="B10" s="318">
        <v>8</v>
      </c>
      <c r="C10" s="308" t="s">
        <v>731</v>
      </c>
      <c r="D10" s="367" t="s">
        <v>18</v>
      </c>
      <c r="E10" s="307" t="s">
        <v>729</v>
      </c>
      <c r="F10" s="318" t="s">
        <v>19</v>
      </c>
      <c r="G10" s="320">
        <v>1.43</v>
      </c>
      <c r="H10" s="325"/>
      <c r="I10" s="320">
        <f>G10</f>
        <v>1.43</v>
      </c>
      <c r="J10" s="522"/>
      <c r="K10" s="198" t="s">
        <v>16</v>
      </c>
      <c r="M10" s="325"/>
      <c r="N10" s="325"/>
    </row>
    <row r="11" spans="1:14" ht="25.5">
      <c r="A11" s="452">
        <v>9</v>
      </c>
      <c r="B11" s="318">
        <v>9</v>
      </c>
      <c r="C11" s="308" t="s">
        <v>732</v>
      </c>
      <c r="D11" s="367" t="s">
        <v>18</v>
      </c>
      <c r="E11" s="307" t="s">
        <v>729</v>
      </c>
      <c r="F11" s="318" t="s">
        <v>19</v>
      </c>
      <c r="G11" s="320">
        <v>31.65</v>
      </c>
      <c r="H11" s="325"/>
      <c r="I11" s="320">
        <f>G11</f>
        <v>31.65</v>
      </c>
      <c r="J11" s="522"/>
      <c r="K11" s="198" t="s">
        <v>16</v>
      </c>
      <c r="M11" s="325"/>
      <c r="N11" s="325"/>
    </row>
    <row r="12" spans="1:14" ht="25.5">
      <c r="A12" s="452">
        <v>10</v>
      </c>
      <c r="B12" s="318">
        <v>10</v>
      </c>
      <c r="C12" s="308" t="s">
        <v>733</v>
      </c>
      <c r="D12" s="367" t="s">
        <v>18</v>
      </c>
      <c r="E12" s="307" t="s">
        <v>729</v>
      </c>
      <c r="F12" s="318" t="s">
        <v>19</v>
      </c>
      <c r="G12" s="320">
        <v>13.03</v>
      </c>
      <c r="H12" s="325"/>
      <c r="I12" s="320">
        <f>G12</f>
        <v>13.03</v>
      </c>
      <c r="J12" s="522"/>
      <c r="K12" s="198" t="s">
        <v>16</v>
      </c>
      <c r="M12" s="325"/>
      <c r="N12" s="325"/>
    </row>
    <row r="13" spans="1:14" ht="25.5">
      <c r="A13" s="453">
        <v>11</v>
      </c>
      <c r="B13" s="318">
        <v>11</v>
      </c>
      <c r="C13" s="308" t="s">
        <v>734</v>
      </c>
      <c r="D13" s="367" t="s">
        <v>18</v>
      </c>
      <c r="E13" s="307" t="s">
        <v>729</v>
      </c>
      <c r="F13" s="318" t="s">
        <v>19</v>
      </c>
      <c r="G13" s="320">
        <v>9.0399999999999991</v>
      </c>
      <c r="H13" s="325"/>
      <c r="I13" s="320">
        <f>G13</f>
        <v>9.0399999999999991</v>
      </c>
      <c r="J13" s="522"/>
      <c r="K13" s="198" t="s">
        <v>16</v>
      </c>
      <c r="M13" s="325"/>
      <c r="N13" s="325"/>
    </row>
    <row r="14" spans="1:14" ht="25.5">
      <c r="A14" s="454">
        <v>12</v>
      </c>
      <c r="B14" s="312">
        <v>12</v>
      </c>
      <c r="C14" s="238" t="s">
        <v>735</v>
      </c>
      <c r="D14" s="368" t="s">
        <v>18</v>
      </c>
      <c r="E14" s="305" t="s">
        <v>14</v>
      </c>
      <c r="F14" s="369" t="s">
        <v>21</v>
      </c>
      <c r="G14" s="110">
        <v>13.39</v>
      </c>
      <c r="H14" s="110">
        <f>G14</f>
        <v>13.39</v>
      </c>
      <c r="I14" s="325"/>
      <c r="J14" s="522"/>
      <c r="K14" s="198" t="s">
        <v>16</v>
      </c>
      <c r="M14" s="611">
        <f t="shared" ref="M14:M15" si="1">G14</f>
        <v>13.39</v>
      </c>
      <c r="N14" s="325"/>
    </row>
    <row r="15" spans="1:14" ht="25.5">
      <c r="A15" s="454">
        <v>13</v>
      </c>
      <c r="B15" s="312">
        <v>13</v>
      </c>
      <c r="C15" s="238" t="s">
        <v>81</v>
      </c>
      <c r="D15" s="368" t="s">
        <v>18</v>
      </c>
      <c r="E15" s="446" t="s">
        <v>729</v>
      </c>
      <c r="F15" s="312" t="s">
        <v>21</v>
      </c>
      <c r="G15" s="110">
        <v>18.829999999999998</v>
      </c>
      <c r="H15" s="110">
        <f>G15</f>
        <v>18.829999999999998</v>
      </c>
      <c r="I15" s="325"/>
      <c r="J15" s="522"/>
      <c r="K15" s="198" t="s">
        <v>16</v>
      </c>
      <c r="M15" s="611">
        <f t="shared" si="1"/>
        <v>18.829999999999998</v>
      </c>
      <c r="N15" s="325"/>
    </row>
    <row r="16" spans="1:14">
      <c r="A16" s="455"/>
      <c r="B16" s="456"/>
      <c r="C16" s="457" t="s">
        <v>117</v>
      </c>
      <c r="D16" s="321"/>
      <c r="E16" s="321"/>
      <c r="F16" s="321"/>
      <c r="G16" s="397">
        <f>SUM(G3:G15)</f>
        <v>122.37</v>
      </c>
      <c r="H16" s="398">
        <f>SUM(H3:H15)</f>
        <v>62.480000000000004</v>
      </c>
      <c r="I16" s="458">
        <f>SUM(I3:I15)</f>
        <v>59.89</v>
      </c>
      <c r="J16" s="525">
        <f>H16+I16</f>
        <v>122.37</v>
      </c>
      <c r="K16" s="389"/>
      <c r="L16" s="341"/>
      <c r="M16" s="325">
        <f>SUM(M3:M15)</f>
        <v>62.480000000000004</v>
      </c>
      <c r="N16" s="325"/>
    </row>
    <row r="17" spans="1:1025">
      <c r="A17" s="459"/>
      <c r="B17" s="460"/>
      <c r="C17" s="461"/>
      <c r="D17" s="462"/>
      <c r="E17" s="69" t="s">
        <v>751</v>
      </c>
      <c r="F17" s="462"/>
      <c r="G17" s="526">
        <f>H16+I16</f>
        <v>122.37</v>
      </c>
      <c r="H17" s="463"/>
      <c r="I17" s="463"/>
      <c r="J17" s="524"/>
      <c r="K17" s="389"/>
      <c r="L17" s="341"/>
    </row>
    <row r="18" spans="1:1025">
      <c r="A18" s="459"/>
      <c r="B18" s="460"/>
      <c r="C18" s="3" t="s">
        <v>102</v>
      </c>
      <c r="D18" s="462"/>
      <c r="E18" s="462"/>
      <c r="F18" s="462"/>
      <c r="G18" s="462"/>
      <c r="H18" s="463"/>
      <c r="I18" s="463"/>
      <c r="J18" s="524"/>
      <c r="K18" s="389"/>
      <c r="L18" s="341"/>
    </row>
    <row r="19" spans="1:1025" ht="30">
      <c r="A19" s="459"/>
      <c r="B19" s="460"/>
      <c r="C19" s="51" t="s">
        <v>103</v>
      </c>
      <c r="D19" s="52" t="s">
        <v>37</v>
      </c>
      <c r="E19" s="50"/>
      <c r="F19" s="462"/>
      <c r="G19" s="462"/>
      <c r="H19" s="463"/>
      <c r="I19" s="463"/>
      <c r="J19" s="524"/>
      <c r="K19" s="389"/>
      <c r="L19" s="341"/>
    </row>
    <row r="20" spans="1:1025">
      <c r="A20" s="459"/>
      <c r="B20" s="460"/>
      <c r="C20" s="51" t="s">
        <v>104</v>
      </c>
      <c r="D20" s="52" t="s">
        <v>18</v>
      </c>
      <c r="E20"/>
      <c r="F20" s="462"/>
      <c r="G20" s="462"/>
      <c r="H20" s="463"/>
      <c r="I20" s="463"/>
      <c r="J20" s="524"/>
      <c r="K20" s="389"/>
      <c r="L20" s="341"/>
    </row>
    <row r="21" spans="1:1025">
      <c r="A21" s="459"/>
      <c r="B21" s="460"/>
      <c r="C21" s="51" t="s">
        <v>105</v>
      </c>
      <c r="D21" s="52" t="s">
        <v>79</v>
      </c>
      <c r="E21"/>
      <c r="F21" s="462"/>
      <c r="G21" s="462"/>
      <c r="H21" s="463"/>
      <c r="I21" s="463"/>
      <c r="J21" s="524"/>
      <c r="K21" s="389"/>
      <c r="L21" s="341"/>
    </row>
    <row r="22" spans="1:1025">
      <c r="A22" s="459"/>
      <c r="B22" s="460"/>
      <c r="C22" s="51" t="s">
        <v>106</v>
      </c>
      <c r="D22" s="52" t="s">
        <v>107</v>
      </c>
      <c r="E22"/>
      <c r="F22" s="462"/>
      <c r="G22" s="462"/>
      <c r="H22" s="463"/>
      <c r="I22" s="463"/>
      <c r="J22" s="524"/>
      <c r="K22" s="389"/>
      <c r="L22" s="341"/>
    </row>
    <row r="23" spans="1:1025" ht="30">
      <c r="A23" s="459"/>
      <c r="B23" s="460"/>
      <c r="C23" s="51" t="s">
        <v>108</v>
      </c>
      <c r="D23" s="52" t="s">
        <v>49</v>
      </c>
      <c r="E23"/>
      <c r="F23" s="462"/>
      <c r="G23" s="462"/>
      <c r="H23" s="463"/>
      <c r="I23" s="463"/>
      <c r="J23" s="524"/>
      <c r="K23" s="389"/>
      <c r="L23" s="341"/>
    </row>
    <row r="24" spans="1:1025">
      <c r="A24" s="459"/>
      <c r="B24" s="460"/>
      <c r="C24" s="461"/>
      <c r="D24" s="86"/>
      <c r="E24"/>
      <c r="F24" s="462"/>
      <c r="G24" s="462"/>
      <c r="H24" s="463"/>
      <c r="I24" s="463"/>
      <c r="J24" s="524"/>
      <c r="K24" s="389"/>
      <c r="L24" s="341"/>
    </row>
    <row r="25" spans="1:1025">
      <c r="B25" s="301"/>
    </row>
    <row r="26" spans="1:1025" s="339" customFormat="1" ht="48.75" customHeight="1">
      <c r="C26" s="55" t="s">
        <v>111</v>
      </c>
      <c r="D26" s="728" t="s">
        <v>816</v>
      </c>
      <c r="E26" s="728"/>
      <c r="F26" s="728"/>
      <c r="G26" s="728"/>
      <c r="H26" s="728"/>
      <c r="I26" s="728"/>
      <c r="J26" s="728"/>
      <c r="K26" s="728"/>
      <c r="L26" s="602">
        <f>H16</f>
        <v>62.480000000000004</v>
      </c>
      <c r="AMJ26"/>
      <c r="AMK26"/>
    </row>
    <row r="27" spans="1:1025" s="339" customFormat="1" ht="30" customHeight="1">
      <c r="C27" s="580" t="s">
        <v>115</v>
      </c>
      <c r="D27" s="730" t="s">
        <v>818</v>
      </c>
      <c r="E27" s="730"/>
      <c r="F27" s="730"/>
      <c r="G27" s="730"/>
      <c r="H27" s="730"/>
      <c r="I27" s="730"/>
      <c r="J27" s="730"/>
      <c r="K27" s="730"/>
      <c r="L27" s="603">
        <f>I16</f>
        <v>59.89</v>
      </c>
      <c r="AMJ27"/>
      <c r="AMK27"/>
    </row>
    <row r="28" spans="1:1025">
      <c r="C28" s="309"/>
      <c r="D28" s="563"/>
      <c r="E28" s="563"/>
      <c r="F28" s="563"/>
      <c r="G28" s="563"/>
      <c r="H28" s="520"/>
      <c r="I28" s="520"/>
      <c r="K28" s="601"/>
      <c r="L28" s="605">
        <f>SUM(L26:L27)</f>
        <v>122.37</v>
      </c>
    </row>
    <row r="29" spans="1:1025">
      <c r="C29" s="309"/>
      <c r="D29" s="563"/>
      <c r="E29" s="563"/>
      <c r="F29" s="563"/>
      <c r="G29" s="563"/>
      <c r="H29" s="520"/>
      <c r="I29" s="520"/>
      <c r="K29" s="601"/>
      <c r="L29" s="604"/>
    </row>
    <row r="30" spans="1:1025" ht="30">
      <c r="C30" s="258" t="s">
        <v>819</v>
      </c>
      <c r="D30" s="120"/>
      <c r="E30" s="120"/>
      <c r="J30" s="301"/>
      <c r="K30" s="301"/>
      <c r="L30" s="259">
        <f>M10</f>
        <v>0</v>
      </c>
    </row>
    <row r="31" spans="1:1025">
      <c r="C31" s="309"/>
    </row>
    <row r="32" spans="1:1025">
      <c r="C32" s="309"/>
    </row>
    <row r="33" spans="3:3">
      <c r="C33" s="309"/>
    </row>
    <row r="34" spans="3:3">
      <c r="C34" s="309"/>
    </row>
    <row r="35" spans="3:3">
      <c r="C35" s="309"/>
    </row>
    <row r="36" spans="3:3">
      <c r="C36" s="309"/>
    </row>
    <row r="37" spans="3:3">
      <c r="C37" s="309"/>
    </row>
    <row r="38" spans="3:3">
      <c r="C38" s="309"/>
    </row>
    <row r="39" spans="3:3">
      <c r="C39" s="309"/>
    </row>
  </sheetData>
  <mergeCells count="2">
    <mergeCell ref="D26:K26"/>
    <mergeCell ref="D27:K2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AMK57"/>
  <sheetViews>
    <sheetView topLeftCell="A16" zoomScaleNormal="100" workbookViewId="0">
      <selection activeCell="P30" sqref="P30"/>
    </sheetView>
  </sheetViews>
  <sheetFormatPr defaultColWidth="11.5703125" defaultRowHeight="15"/>
  <cols>
    <col min="1" max="1" width="4.28515625" style="128" customWidth="1"/>
    <col min="2" max="2" width="20.42578125" style="464" customWidth="1"/>
    <col min="3" max="3" width="11.5703125" style="129"/>
    <col min="4" max="4" width="13.5703125" style="129" customWidth="1"/>
    <col min="5" max="5" width="13.7109375" style="168" customWidth="1"/>
    <col min="6" max="6" width="11.140625" style="129" customWidth="1"/>
    <col min="7" max="7" width="9" style="129" customWidth="1"/>
    <col min="8" max="8" width="10.28515625" style="129" customWidth="1"/>
    <col min="9" max="9" width="12.42578125" style="129" customWidth="1"/>
    <col min="10" max="10" width="11.5703125" style="129"/>
    <col min="11" max="11" width="10.140625" style="129" customWidth="1"/>
    <col min="12" max="12" width="11.5703125" style="129"/>
    <col min="13" max="13" width="8.5703125" style="129" customWidth="1"/>
    <col min="14" max="256" width="11.5703125" style="129"/>
    <col min="257" max="257" width="4.28515625" style="129" customWidth="1"/>
    <col min="258" max="258" width="20.42578125" style="129" customWidth="1"/>
    <col min="259" max="259" width="11.5703125" style="129"/>
    <col min="260" max="260" width="13.5703125" style="129" customWidth="1"/>
    <col min="261" max="261" width="8.7109375" style="129" customWidth="1"/>
    <col min="262" max="262" width="11.85546875" style="129" customWidth="1"/>
    <col min="263" max="264" width="11.5703125" style="129"/>
    <col min="265" max="266" width="14.140625" style="129" customWidth="1"/>
    <col min="267" max="512" width="11.5703125" style="129"/>
    <col min="513" max="513" width="4.28515625" style="129" customWidth="1"/>
    <col min="514" max="514" width="20.42578125" style="129" customWidth="1"/>
    <col min="515" max="515" width="11.5703125" style="129"/>
    <col min="516" max="516" width="13.5703125" style="129" customWidth="1"/>
    <col min="517" max="517" width="8.7109375" style="129" customWidth="1"/>
    <col min="518" max="518" width="11.85546875" style="129" customWidth="1"/>
    <col min="519" max="520" width="11.5703125" style="129"/>
    <col min="521" max="522" width="14.140625" style="129" customWidth="1"/>
    <col min="523" max="768" width="11.5703125" style="129"/>
    <col min="769" max="769" width="4.28515625" style="129" customWidth="1"/>
    <col min="770" max="770" width="20.42578125" style="129" customWidth="1"/>
    <col min="771" max="771" width="11.5703125" style="129"/>
    <col min="772" max="772" width="13.5703125" style="129" customWidth="1"/>
    <col min="773" max="773" width="8.7109375" style="129" customWidth="1"/>
    <col min="774" max="774" width="11.85546875" style="129" customWidth="1"/>
    <col min="775" max="776" width="11.5703125" style="129"/>
    <col min="777" max="778" width="14.140625" style="129" customWidth="1"/>
    <col min="779" max="1025" width="11.5703125" style="129"/>
  </cols>
  <sheetData>
    <row r="1" spans="1:18">
      <c r="A1" s="173"/>
      <c r="B1" s="261"/>
      <c r="C1" s="295"/>
      <c r="D1" s="295"/>
      <c r="E1" s="169"/>
    </row>
    <row r="2" spans="1:18">
      <c r="A2" s="173"/>
      <c r="B2" s="465" t="s">
        <v>736</v>
      </c>
      <c r="C2" s="295"/>
      <c r="D2" s="295"/>
      <c r="E2" s="169"/>
    </row>
    <row r="3" spans="1:18">
      <c r="A3" s="173"/>
      <c r="B3" s="261"/>
      <c r="C3" s="295"/>
      <c r="D3" s="295"/>
      <c r="E3" s="169"/>
    </row>
    <row r="4" spans="1:18" ht="30">
      <c r="A4" s="264"/>
      <c r="B4" s="264" t="s">
        <v>344</v>
      </c>
      <c r="C4" s="264"/>
      <c r="D4" s="134" t="s">
        <v>345</v>
      </c>
      <c r="E4" s="134" t="s">
        <v>4</v>
      </c>
      <c r="F4" s="134" t="s">
        <v>5</v>
      </c>
      <c r="G4" s="347" t="s">
        <v>737</v>
      </c>
      <c r="H4" s="265" t="s">
        <v>8</v>
      </c>
      <c r="I4" s="224" t="s">
        <v>9</v>
      </c>
      <c r="J4" s="272" t="s">
        <v>10</v>
      </c>
      <c r="K4" s="234" t="s">
        <v>11</v>
      </c>
      <c r="L4" s="267" t="s">
        <v>498</v>
      </c>
      <c r="M4" s="260"/>
      <c r="O4" s="690" t="s">
        <v>826</v>
      </c>
      <c r="P4" s="690" t="s">
        <v>825</v>
      </c>
    </row>
    <row r="5" spans="1:18" ht="45">
      <c r="A5" s="510">
        <v>1</v>
      </c>
      <c r="B5" s="148" t="s">
        <v>738</v>
      </c>
      <c r="C5" s="345" t="s">
        <v>739</v>
      </c>
      <c r="D5" s="511" t="s">
        <v>79</v>
      </c>
      <c r="E5" s="147" t="s">
        <v>14</v>
      </c>
      <c r="F5" s="345" t="s">
        <v>21</v>
      </c>
      <c r="G5" s="150">
        <v>13.5</v>
      </c>
      <c r="H5" s="354"/>
      <c r="I5" s="150">
        <f>G5</f>
        <v>13.5</v>
      </c>
      <c r="J5" s="354"/>
      <c r="K5" s="354"/>
      <c r="L5" s="354"/>
      <c r="M5" s="466" t="s">
        <v>16</v>
      </c>
      <c r="O5" s="697">
        <f>I5</f>
        <v>13.5</v>
      </c>
      <c r="P5" s="698"/>
    </row>
    <row r="6" spans="1:18">
      <c r="A6" s="510"/>
      <c r="B6" s="148"/>
      <c r="C6" s="345" t="s">
        <v>740</v>
      </c>
      <c r="D6" s="511" t="s">
        <v>79</v>
      </c>
      <c r="E6" s="150"/>
      <c r="F6" s="345" t="s">
        <v>21</v>
      </c>
      <c r="G6" s="150">
        <v>12.3</v>
      </c>
      <c r="H6" s="354"/>
      <c r="I6" s="150">
        <f>G6</f>
        <v>12.3</v>
      </c>
      <c r="J6" s="354"/>
      <c r="K6" s="354"/>
      <c r="L6" s="354"/>
      <c r="M6" s="466" t="s">
        <v>16</v>
      </c>
      <c r="O6" s="697">
        <f>I6</f>
        <v>12.3</v>
      </c>
      <c r="P6" s="698"/>
    </row>
    <row r="7" spans="1:18">
      <c r="A7" s="354"/>
      <c r="B7" s="135" t="s">
        <v>117</v>
      </c>
      <c r="C7" s="144">
        <f>G5+G6</f>
        <v>25.8</v>
      </c>
      <c r="D7" s="354"/>
      <c r="E7" s="144"/>
      <c r="F7" s="512"/>
      <c r="G7" s="512"/>
      <c r="H7" s="354"/>
      <c r="I7" s="354"/>
      <c r="J7" s="354"/>
      <c r="K7" s="354"/>
      <c r="L7" s="354"/>
      <c r="O7" s="698"/>
      <c r="P7" s="698"/>
    </row>
    <row r="8" spans="1:18" ht="45">
      <c r="A8" s="267">
        <v>2</v>
      </c>
      <c r="B8" s="157" t="s">
        <v>741</v>
      </c>
      <c r="C8" s="267" t="s">
        <v>739</v>
      </c>
      <c r="D8" s="513" t="s">
        <v>79</v>
      </c>
      <c r="E8" s="158" t="s">
        <v>14</v>
      </c>
      <c r="F8" s="267" t="s">
        <v>21</v>
      </c>
      <c r="G8" s="136">
        <v>6</v>
      </c>
      <c r="H8" s="354"/>
      <c r="I8" s="354"/>
      <c r="J8" s="354"/>
      <c r="K8" s="354"/>
      <c r="L8" s="136">
        <f>G8</f>
        <v>6</v>
      </c>
      <c r="M8" s="467" t="s">
        <v>474</v>
      </c>
      <c r="O8" s="698"/>
      <c r="P8" s="698"/>
    </row>
    <row r="9" spans="1:18">
      <c r="A9" s="267"/>
      <c r="B9" s="157"/>
      <c r="C9" s="267" t="s">
        <v>740</v>
      </c>
      <c r="D9" s="513" t="s">
        <v>79</v>
      </c>
      <c r="E9" s="136"/>
      <c r="F9" s="267" t="s">
        <v>21</v>
      </c>
      <c r="G9" s="136">
        <v>7.4</v>
      </c>
      <c r="H9" s="354"/>
      <c r="I9" s="354"/>
      <c r="J9" s="354"/>
      <c r="K9" s="354"/>
      <c r="L9" s="136">
        <f>G9</f>
        <v>7.4</v>
      </c>
      <c r="M9" s="467" t="s">
        <v>474</v>
      </c>
      <c r="O9" s="698"/>
      <c r="P9" s="698"/>
    </row>
    <row r="10" spans="1:18">
      <c r="A10" s="354"/>
      <c r="B10" s="135" t="s">
        <v>117</v>
      </c>
      <c r="C10" s="144">
        <f>G8+G9</f>
        <v>13.4</v>
      </c>
      <c r="D10" s="354"/>
      <c r="E10" s="144"/>
      <c r="F10" s="512"/>
      <c r="G10" s="512"/>
      <c r="H10" s="354"/>
      <c r="I10" s="354"/>
      <c r="J10" s="354"/>
      <c r="K10" s="354"/>
      <c r="L10" s="354"/>
      <c r="O10" s="698"/>
      <c r="P10" s="698"/>
    </row>
    <row r="11" spans="1:18" ht="30">
      <c r="A11" s="267">
        <v>3</v>
      </c>
      <c r="B11" s="157" t="s">
        <v>742</v>
      </c>
      <c r="C11" s="267" t="s">
        <v>739</v>
      </c>
      <c r="D11" s="513" t="s">
        <v>79</v>
      </c>
      <c r="E11" s="158" t="s">
        <v>14</v>
      </c>
      <c r="F11" s="267" t="s">
        <v>21</v>
      </c>
      <c r="G11" s="136">
        <v>4.7</v>
      </c>
      <c r="H11" s="354"/>
      <c r="I11" s="354"/>
      <c r="J11" s="354"/>
      <c r="K11" s="354"/>
      <c r="L11" s="136">
        <f>G11</f>
        <v>4.7</v>
      </c>
      <c r="M11" s="467" t="s">
        <v>474</v>
      </c>
      <c r="O11" s="699"/>
      <c r="P11" s="699"/>
      <c r="Q11"/>
      <c r="R11"/>
    </row>
    <row r="12" spans="1:18">
      <c r="A12" s="267"/>
      <c r="B12" s="157"/>
      <c r="C12" s="267" t="s">
        <v>740</v>
      </c>
      <c r="D12" s="513" t="s">
        <v>79</v>
      </c>
      <c r="E12" s="136"/>
      <c r="F12" s="267" t="s">
        <v>21</v>
      </c>
      <c r="G12" s="136">
        <v>8.1999999999999993</v>
      </c>
      <c r="H12" s="354"/>
      <c r="I12" s="354"/>
      <c r="J12" s="354"/>
      <c r="K12" s="354"/>
      <c r="L12" s="136">
        <f>G12</f>
        <v>8.1999999999999993</v>
      </c>
      <c r="M12" s="467" t="s">
        <v>474</v>
      </c>
      <c r="O12" s="700"/>
      <c r="P12" s="700"/>
      <c r="Q12"/>
      <c r="R12"/>
    </row>
    <row r="13" spans="1:18">
      <c r="A13" s="354"/>
      <c r="B13" s="135" t="s">
        <v>117</v>
      </c>
      <c r="C13" s="144">
        <f>G11+G12</f>
        <v>12.899999999999999</v>
      </c>
      <c r="D13" s="354"/>
      <c r="E13" s="144"/>
      <c r="F13" s="512"/>
      <c r="G13" s="512"/>
      <c r="H13" s="354"/>
      <c r="I13" s="354"/>
      <c r="J13" s="354"/>
      <c r="K13" s="354"/>
      <c r="L13" s="354"/>
      <c r="O13" s="700"/>
      <c r="P13" s="700"/>
      <c r="Q13"/>
      <c r="R13"/>
    </row>
    <row r="14" spans="1:18" ht="30">
      <c r="A14" s="267">
        <v>4</v>
      </c>
      <c r="B14" s="514" t="s">
        <v>743</v>
      </c>
      <c r="C14" s="157" t="s">
        <v>739</v>
      </c>
      <c r="D14" s="513" t="s">
        <v>79</v>
      </c>
      <c r="E14" s="158" t="s">
        <v>14</v>
      </c>
      <c r="F14" s="267" t="s">
        <v>21</v>
      </c>
      <c r="G14" s="136">
        <v>19.45</v>
      </c>
      <c r="H14" s="354"/>
      <c r="I14" s="354"/>
      <c r="J14" s="354"/>
      <c r="K14" s="354"/>
      <c r="L14" s="515">
        <f>G14</f>
        <v>19.45</v>
      </c>
      <c r="M14" s="467" t="s">
        <v>474</v>
      </c>
      <c r="O14" s="700"/>
      <c r="P14" s="700"/>
      <c r="Q14"/>
      <c r="R14"/>
    </row>
    <row r="15" spans="1:18">
      <c r="A15" s="267"/>
      <c r="B15" s="157"/>
      <c r="C15" s="516" t="s">
        <v>740</v>
      </c>
      <c r="D15" s="513" t="s">
        <v>79</v>
      </c>
      <c r="E15" s="136"/>
      <c r="F15" s="267" t="s">
        <v>21</v>
      </c>
      <c r="G15" s="136">
        <v>17.52</v>
      </c>
      <c r="H15" s="354"/>
      <c r="I15" s="354"/>
      <c r="J15" s="354"/>
      <c r="K15" s="354"/>
      <c r="L15" s="136">
        <f>G15</f>
        <v>17.52</v>
      </c>
      <c r="M15" s="467" t="s">
        <v>474</v>
      </c>
      <c r="O15" s="701"/>
      <c r="P15" s="701"/>
      <c r="Q15"/>
      <c r="R15"/>
    </row>
    <row r="16" spans="1:18">
      <c r="A16" s="354"/>
      <c r="B16" s="135" t="s">
        <v>117</v>
      </c>
      <c r="C16" s="144">
        <f>G14+G15</f>
        <v>36.97</v>
      </c>
      <c r="D16" s="354"/>
      <c r="E16" s="144"/>
      <c r="F16" s="512"/>
      <c r="G16" s="512"/>
      <c r="H16" s="354"/>
      <c r="I16" s="354"/>
      <c r="J16" s="354"/>
      <c r="K16" s="354"/>
      <c r="L16" s="354"/>
      <c r="O16" s="701"/>
      <c r="P16" s="701"/>
      <c r="Q16"/>
      <c r="R16"/>
    </row>
    <row r="17" spans="1:18" ht="45">
      <c r="A17" s="345">
        <v>5</v>
      </c>
      <c r="B17" s="148" t="s">
        <v>744</v>
      </c>
      <c r="C17" s="517" t="s">
        <v>739</v>
      </c>
      <c r="D17" s="511" t="s">
        <v>79</v>
      </c>
      <c r="E17" s="147" t="s">
        <v>14</v>
      </c>
      <c r="F17" s="345" t="s">
        <v>21</v>
      </c>
      <c r="G17" s="150">
        <v>6.87</v>
      </c>
      <c r="H17" s="354"/>
      <c r="I17" s="150">
        <f>G17</f>
        <v>6.87</v>
      </c>
      <c r="J17" s="354"/>
      <c r="K17" s="354"/>
      <c r="L17" s="354"/>
      <c r="M17" s="466" t="s">
        <v>16</v>
      </c>
      <c r="O17" s="702">
        <f>G17</f>
        <v>6.87</v>
      </c>
      <c r="P17" s="701"/>
      <c r="Q17"/>
      <c r="R17"/>
    </row>
    <row r="18" spans="1:18">
      <c r="A18" s="345"/>
      <c r="B18" s="148"/>
      <c r="C18" s="517" t="s">
        <v>740</v>
      </c>
      <c r="D18" s="511" t="s">
        <v>79</v>
      </c>
      <c r="E18" s="150"/>
      <c r="F18" s="345" t="s">
        <v>21</v>
      </c>
      <c r="G18" s="150">
        <v>10.45</v>
      </c>
      <c r="H18" s="354"/>
      <c r="I18" s="150">
        <f>G18</f>
        <v>10.45</v>
      </c>
      <c r="J18" s="354"/>
      <c r="K18" s="354"/>
      <c r="L18" s="354"/>
      <c r="M18" s="466" t="s">
        <v>16</v>
      </c>
      <c r="O18" s="611">
        <f>G18</f>
        <v>10.45</v>
      </c>
      <c r="P18" s="325"/>
      <c r="Q18"/>
      <c r="R18"/>
    </row>
    <row r="19" spans="1:18">
      <c r="A19" s="354"/>
      <c r="B19" s="135" t="s">
        <v>117</v>
      </c>
      <c r="C19" s="144">
        <f>G17+G18</f>
        <v>17.32</v>
      </c>
      <c r="D19" s="354"/>
      <c r="E19" s="144"/>
      <c r="F19" s="512"/>
      <c r="G19" s="512"/>
      <c r="H19" s="354"/>
      <c r="I19" s="354"/>
      <c r="J19" s="354"/>
      <c r="K19" s="354"/>
      <c r="L19" s="354"/>
      <c r="O19" s="144"/>
      <c r="P19" s="144"/>
    </row>
    <row r="20" spans="1:18" ht="45">
      <c r="A20" s="345">
        <v>6</v>
      </c>
      <c r="B20" s="148" t="s">
        <v>745</v>
      </c>
      <c r="C20" s="517" t="s">
        <v>739</v>
      </c>
      <c r="D20" s="511" t="s">
        <v>79</v>
      </c>
      <c r="E20" s="147" t="s">
        <v>14</v>
      </c>
      <c r="F20" s="345" t="s">
        <v>21</v>
      </c>
      <c r="G20" s="150">
        <v>11.45</v>
      </c>
      <c r="H20" s="354"/>
      <c r="I20" s="150">
        <f>G20</f>
        <v>11.45</v>
      </c>
      <c r="J20" s="354"/>
      <c r="K20" s="354"/>
      <c r="L20" s="354"/>
      <c r="M20" s="466" t="s">
        <v>16</v>
      </c>
      <c r="O20" s="611">
        <f t="shared" ref="O20:O21" si="0">G20</f>
        <v>11.45</v>
      </c>
      <c r="P20" s="144"/>
    </row>
    <row r="21" spans="1:18">
      <c r="A21" s="345"/>
      <c r="B21" s="148"/>
      <c r="C21" s="517" t="s">
        <v>740</v>
      </c>
      <c r="D21" s="511" t="s">
        <v>79</v>
      </c>
      <c r="E21" s="150"/>
      <c r="F21" s="345" t="s">
        <v>21</v>
      </c>
      <c r="G21" s="150">
        <v>10.67</v>
      </c>
      <c r="H21" s="354"/>
      <c r="I21" s="150">
        <f>G21</f>
        <v>10.67</v>
      </c>
      <c r="J21" s="354"/>
      <c r="K21" s="354"/>
      <c r="L21" s="354"/>
      <c r="M21" s="466" t="s">
        <v>16</v>
      </c>
      <c r="O21" s="611">
        <f t="shared" si="0"/>
        <v>10.67</v>
      </c>
      <c r="P21" s="144"/>
    </row>
    <row r="22" spans="1:18">
      <c r="A22" s="354"/>
      <c r="B22" s="135" t="s">
        <v>117</v>
      </c>
      <c r="C22" s="354">
        <f>G20+G21</f>
        <v>22.119999999999997</v>
      </c>
      <c r="D22" s="518"/>
      <c r="E22" s="144"/>
      <c r="F22" s="512"/>
      <c r="G22" s="512"/>
      <c r="H22" s="354"/>
      <c r="I22" s="354"/>
      <c r="J22" s="354"/>
      <c r="K22" s="354"/>
      <c r="L22" s="354"/>
      <c r="O22" s="144"/>
      <c r="P22" s="144"/>
    </row>
    <row r="23" spans="1:18" ht="30">
      <c r="A23" s="345">
        <v>7</v>
      </c>
      <c r="B23" s="148" t="s">
        <v>746</v>
      </c>
      <c r="C23" s="517" t="s">
        <v>739</v>
      </c>
      <c r="D23" s="511" t="s">
        <v>79</v>
      </c>
      <c r="E23" s="147" t="s">
        <v>14</v>
      </c>
      <c r="F23" s="345" t="s">
        <v>21</v>
      </c>
      <c r="G23" s="150">
        <v>44.78</v>
      </c>
      <c r="H23" s="354"/>
      <c r="I23" s="150">
        <f>G23</f>
        <v>44.78</v>
      </c>
      <c r="J23" s="354"/>
      <c r="K23" s="354"/>
      <c r="L23" s="354"/>
      <c r="M23" s="466" t="s">
        <v>16</v>
      </c>
      <c r="O23" s="611">
        <f t="shared" ref="O23:O24" si="1">G23</f>
        <v>44.78</v>
      </c>
      <c r="P23" s="144"/>
    </row>
    <row r="24" spans="1:18">
      <c r="A24" s="345"/>
      <c r="B24" s="148"/>
      <c r="C24" s="517" t="s">
        <v>740</v>
      </c>
      <c r="D24" s="511" t="s">
        <v>79</v>
      </c>
      <c r="E24" s="150"/>
      <c r="F24" s="345" t="s">
        <v>21</v>
      </c>
      <c r="G24" s="150">
        <v>39.06</v>
      </c>
      <c r="H24" s="354"/>
      <c r="I24" s="150">
        <f>G24</f>
        <v>39.06</v>
      </c>
      <c r="J24" s="354"/>
      <c r="K24" s="354"/>
      <c r="L24" s="354"/>
      <c r="M24" s="466" t="s">
        <v>16</v>
      </c>
      <c r="O24" s="611">
        <f t="shared" si="1"/>
        <v>39.06</v>
      </c>
      <c r="P24" s="144"/>
    </row>
    <row r="25" spans="1:18" ht="30">
      <c r="A25" s="572"/>
      <c r="B25" s="573" t="s">
        <v>747</v>
      </c>
      <c r="C25" s="572">
        <v>3.75</v>
      </c>
      <c r="D25" s="574" t="s">
        <v>37</v>
      </c>
      <c r="E25" s="575" t="s">
        <v>748</v>
      </c>
      <c r="F25" s="572" t="s">
        <v>21</v>
      </c>
      <c r="G25" s="575">
        <v>3.75</v>
      </c>
      <c r="H25" s="354"/>
      <c r="I25" s="571"/>
      <c r="J25" s="570">
        <f>G25</f>
        <v>3.75</v>
      </c>
      <c r="K25" s="354"/>
      <c r="L25" s="354"/>
      <c r="M25" s="466" t="s">
        <v>16</v>
      </c>
      <c r="O25" s="144"/>
      <c r="P25" s="144"/>
    </row>
    <row r="26" spans="1:18">
      <c r="A26" s="354"/>
      <c r="B26" s="135" t="s">
        <v>749</v>
      </c>
      <c r="C26" s="354">
        <f>G23+G24</f>
        <v>83.84</v>
      </c>
      <c r="D26" s="518"/>
      <c r="E26" s="144"/>
      <c r="F26" s="512"/>
      <c r="G26" s="512"/>
      <c r="H26" s="354"/>
      <c r="I26" s="354"/>
      <c r="J26" s="354"/>
      <c r="K26" s="354"/>
      <c r="L26" s="354"/>
      <c r="O26" s="144"/>
      <c r="P26" s="144"/>
    </row>
    <row r="27" spans="1:18" ht="30">
      <c r="A27" s="267">
        <v>8</v>
      </c>
      <c r="B27" s="157" t="s">
        <v>750</v>
      </c>
      <c r="C27" s="516" t="s">
        <v>739</v>
      </c>
      <c r="D27" s="513" t="s">
        <v>79</v>
      </c>
      <c r="E27" s="158" t="s">
        <v>14</v>
      </c>
      <c r="F27" s="267" t="s">
        <v>21</v>
      </c>
      <c r="G27" s="136">
        <v>31.18</v>
      </c>
      <c r="H27" s="354"/>
      <c r="I27" s="354"/>
      <c r="J27" s="354"/>
      <c r="K27" s="354"/>
      <c r="L27" s="136">
        <f>G27</f>
        <v>31.18</v>
      </c>
      <c r="M27" s="467" t="s">
        <v>474</v>
      </c>
      <c r="O27" s="144"/>
      <c r="P27" s="144"/>
    </row>
    <row r="28" spans="1:18">
      <c r="A28" s="267"/>
      <c r="B28" s="157"/>
      <c r="C28" s="516" t="s">
        <v>740</v>
      </c>
      <c r="D28" s="513" t="s">
        <v>79</v>
      </c>
      <c r="E28" s="136"/>
      <c r="F28" s="267" t="s">
        <v>21</v>
      </c>
      <c r="G28" s="136">
        <v>28.08</v>
      </c>
      <c r="H28" s="354"/>
      <c r="I28" s="354"/>
      <c r="J28" s="354"/>
      <c r="K28" s="354"/>
      <c r="L28" s="136">
        <f>G28</f>
        <v>28.08</v>
      </c>
      <c r="M28" s="467" t="s">
        <v>474</v>
      </c>
      <c r="O28" s="144"/>
      <c r="P28" s="144"/>
    </row>
    <row r="29" spans="1:18">
      <c r="A29" s="354"/>
      <c r="B29" s="135" t="s">
        <v>749</v>
      </c>
      <c r="C29" s="354">
        <f>G27+G28</f>
        <v>59.26</v>
      </c>
      <c r="D29" s="518"/>
      <c r="E29" s="144"/>
      <c r="F29" s="512"/>
      <c r="G29" s="512"/>
      <c r="H29" s="354"/>
      <c r="I29" s="354"/>
      <c r="J29" s="354"/>
      <c r="K29" s="354"/>
      <c r="L29" s="354"/>
      <c r="O29" s="144"/>
      <c r="P29" s="144"/>
    </row>
    <row r="30" spans="1:18">
      <c r="A30" s="354"/>
      <c r="B30" s="135" t="s">
        <v>117</v>
      </c>
      <c r="C30" s="354">
        <f>C7+C10+C13+C16+C19+C22+C25+C26+C29</f>
        <v>275.36</v>
      </c>
      <c r="D30" s="518"/>
      <c r="E30" s="144"/>
      <c r="F30" s="512"/>
      <c r="G30" s="512"/>
      <c r="H30" s="519">
        <f>SUM(H5:H29)</f>
        <v>0</v>
      </c>
      <c r="I30" s="150">
        <f>SUM(I5:I29)</f>
        <v>149.08000000000001</v>
      </c>
      <c r="J30" s="154">
        <f>SUM(J5:J29)</f>
        <v>3.75</v>
      </c>
      <c r="K30" s="145">
        <f>SUM(K5:K29)</f>
        <v>0</v>
      </c>
      <c r="L30" s="136">
        <f>SUM(L5:L29)</f>
        <v>122.52999999999999</v>
      </c>
      <c r="M30" s="468">
        <f>SUM(H30:K30)</f>
        <v>152.83000000000001</v>
      </c>
      <c r="O30" s="691">
        <f>SUM(O5:O29)</f>
        <v>149.08000000000001</v>
      </c>
      <c r="P30" s="144"/>
    </row>
    <row r="31" spans="1:18">
      <c r="A31" s="173"/>
      <c r="B31" s="261" t="s">
        <v>101</v>
      </c>
      <c r="C31" s="173">
        <f>SUM(H30:L30)</f>
        <v>275.36</v>
      </c>
      <c r="D31" s="295"/>
      <c r="E31" s="169"/>
      <c r="H31" s="173"/>
      <c r="I31" s="173"/>
      <c r="J31" s="173"/>
      <c r="K31" s="173"/>
      <c r="L31" s="173"/>
    </row>
    <row r="32" spans="1:18">
      <c r="A32" s="173"/>
      <c r="B32" s="261" t="s">
        <v>751</v>
      </c>
      <c r="C32" s="469">
        <f>C7+C19+C22+C26+C25</f>
        <v>152.83000000000001</v>
      </c>
      <c r="D32" s="295"/>
      <c r="E32" s="169"/>
      <c r="H32" s="173"/>
      <c r="I32" s="173"/>
      <c r="J32" s="173"/>
      <c r="K32" s="173"/>
      <c r="L32" s="173"/>
    </row>
    <row r="33" spans="1:11">
      <c r="A33" s="173"/>
      <c r="B33" s="261" t="s">
        <v>101</v>
      </c>
      <c r="C33" s="470">
        <f>SUM(H30:K30)</f>
        <v>152.83000000000001</v>
      </c>
      <c r="D33" s="295"/>
      <c r="E33" s="169"/>
    </row>
    <row r="34" spans="1:11">
      <c r="A34" s="173"/>
      <c r="B34" s="261"/>
      <c r="C34" s="295"/>
      <c r="D34" s="295"/>
      <c r="E34" s="169"/>
    </row>
    <row r="35" spans="1:11">
      <c r="A35" s="173"/>
      <c r="B35" s="173" t="s">
        <v>102</v>
      </c>
      <c r="C35" s="174"/>
      <c r="D35" s="295"/>
      <c r="E35" s="169"/>
    </row>
    <row r="36" spans="1:11" ht="30">
      <c r="A36" s="173"/>
      <c r="B36" s="175" t="s">
        <v>103</v>
      </c>
      <c r="C36" s="176" t="s">
        <v>37</v>
      </c>
      <c r="D36" s="295"/>
      <c r="E36" s="169"/>
    </row>
    <row r="37" spans="1:11">
      <c r="A37" s="173"/>
      <c r="B37" s="175" t="s">
        <v>104</v>
      </c>
      <c r="C37" s="176" t="s">
        <v>18</v>
      </c>
      <c r="D37" s="295"/>
      <c r="E37" s="169"/>
    </row>
    <row r="38" spans="1:11">
      <c r="A38" s="173"/>
      <c r="B38" s="175" t="s">
        <v>105</v>
      </c>
      <c r="C38" s="176" t="s">
        <v>79</v>
      </c>
      <c r="D38" s="295"/>
      <c r="E38" s="169"/>
    </row>
    <row r="39" spans="1:11">
      <c r="A39" s="173"/>
      <c r="B39" s="175" t="s">
        <v>106</v>
      </c>
      <c r="C39" s="176" t="s">
        <v>107</v>
      </c>
      <c r="D39" s="295"/>
      <c r="E39" s="169"/>
    </row>
    <row r="40" spans="1:11" ht="30">
      <c r="A40" s="173"/>
      <c r="B40" s="175" t="s">
        <v>108</v>
      </c>
      <c r="C40" s="176" t="s">
        <v>49</v>
      </c>
      <c r="D40" s="295"/>
      <c r="E40" s="169"/>
    </row>
    <row r="41" spans="1:11">
      <c r="A41" s="173"/>
      <c r="B41" s="175"/>
      <c r="C41" s="176"/>
      <c r="D41" s="295"/>
      <c r="E41" s="169"/>
    </row>
    <row r="42" spans="1:11">
      <c r="A42" s="173"/>
      <c r="B42" s="261"/>
      <c r="C42" s="295"/>
      <c r="D42" s="295"/>
      <c r="E42" s="169"/>
    </row>
    <row r="43" spans="1:11" ht="36" customHeight="1">
      <c r="A43" s="173"/>
      <c r="B43" s="471" t="s">
        <v>109</v>
      </c>
      <c r="C43" s="727" t="s">
        <v>815</v>
      </c>
      <c r="D43" s="727"/>
      <c r="E43" s="727"/>
      <c r="F43" s="727"/>
      <c r="G43" s="727"/>
      <c r="H43" s="727"/>
      <c r="I43" s="727"/>
      <c r="J43" s="727"/>
      <c r="K43" s="203">
        <f>H30</f>
        <v>0</v>
      </c>
    </row>
    <row r="44" spans="1:11" ht="41.25" customHeight="1">
      <c r="A44" s="173"/>
      <c r="B44" s="472" t="s">
        <v>111</v>
      </c>
      <c r="C44" s="728" t="s">
        <v>816</v>
      </c>
      <c r="D44" s="728"/>
      <c r="E44" s="728"/>
      <c r="F44" s="728"/>
      <c r="G44" s="728"/>
      <c r="H44" s="728"/>
      <c r="I44" s="728"/>
      <c r="J44" s="728"/>
      <c r="K44" s="26">
        <f>I30</f>
        <v>149.08000000000001</v>
      </c>
    </row>
    <row r="45" spans="1:11" ht="39.75" customHeight="1">
      <c r="A45" s="173"/>
      <c r="B45" s="473" t="s">
        <v>113</v>
      </c>
      <c r="C45" s="729" t="s">
        <v>817</v>
      </c>
      <c r="D45" s="729"/>
      <c r="E45" s="729"/>
      <c r="F45" s="729"/>
      <c r="G45" s="729"/>
      <c r="H45" s="729"/>
      <c r="I45" s="729"/>
      <c r="J45" s="729"/>
      <c r="K45" s="14">
        <f>J30</f>
        <v>3.75</v>
      </c>
    </row>
    <row r="46" spans="1:11" ht="31.5" customHeight="1">
      <c r="A46" s="173"/>
      <c r="B46" s="474" t="s">
        <v>115</v>
      </c>
      <c r="C46" s="730" t="s">
        <v>818</v>
      </c>
      <c r="D46" s="730"/>
      <c r="E46" s="730"/>
      <c r="F46" s="730"/>
      <c r="G46" s="730"/>
      <c r="H46" s="730"/>
      <c r="I46" s="730"/>
      <c r="J46" s="730"/>
      <c r="K46" s="22">
        <f>K30</f>
        <v>0</v>
      </c>
    </row>
    <row r="47" spans="1:11">
      <c r="A47" s="173"/>
      <c r="B47" s="261"/>
      <c r="C47" s="295"/>
      <c r="D47" s="295"/>
      <c r="E47" s="169"/>
      <c r="K47" s="208">
        <f>SUM(K43:K46)</f>
        <v>152.83000000000001</v>
      </c>
    </row>
    <row r="48" spans="1:11">
      <c r="A48" s="173"/>
      <c r="B48" s="261"/>
      <c r="C48" s="295"/>
      <c r="D48" s="295"/>
      <c r="E48" s="169"/>
      <c r="K48" s="213"/>
    </row>
    <row r="49" spans="1:11" ht="30">
      <c r="A49" s="173"/>
      <c r="B49" s="258" t="s">
        <v>118</v>
      </c>
      <c r="C49" s="295"/>
      <c r="D49" s="295"/>
      <c r="E49" s="169"/>
      <c r="K49" s="259">
        <f>L30</f>
        <v>122.52999999999999</v>
      </c>
    </row>
    <row r="50" spans="1:11">
      <c r="A50" s="173"/>
      <c r="B50" s="261"/>
      <c r="C50" s="295"/>
      <c r="D50" s="295"/>
      <c r="E50" s="169"/>
    </row>
    <row r="51" spans="1:11">
      <c r="A51" s="173"/>
      <c r="B51" s="261"/>
      <c r="C51" s="295"/>
      <c r="D51" s="295"/>
      <c r="E51" s="169"/>
    </row>
    <row r="52" spans="1:11">
      <c r="A52" s="173"/>
      <c r="B52" s="261"/>
      <c r="C52" s="295"/>
      <c r="D52" s="295"/>
      <c r="E52" s="169"/>
    </row>
    <row r="53" spans="1:11">
      <c r="A53" s="173"/>
      <c r="B53" s="261"/>
      <c r="C53" s="295"/>
      <c r="D53" s="295"/>
      <c r="E53" s="169"/>
    </row>
    <row r="54" spans="1:11">
      <c r="A54" s="173"/>
      <c r="B54" s="261"/>
      <c r="C54" s="295"/>
      <c r="D54" s="295"/>
      <c r="E54" s="169"/>
    </row>
    <row r="55" spans="1:11">
      <c r="A55" s="173"/>
      <c r="B55" s="261"/>
      <c r="C55" s="295"/>
      <c r="D55" s="295"/>
      <c r="E55" s="169"/>
    </row>
    <row r="56" spans="1:11">
      <c r="A56" s="173"/>
      <c r="B56" s="261"/>
      <c r="C56" s="295"/>
      <c r="D56" s="295"/>
      <c r="E56" s="169"/>
    </row>
    <row r="57" spans="1:11">
      <c r="A57" s="173"/>
      <c r="B57" s="261"/>
      <c r="C57" s="295"/>
      <c r="D57" s="295"/>
      <c r="E57" s="169"/>
    </row>
  </sheetData>
  <mergeCells count="4">
    <mergeCell ref="C43:J43"/>
    <mergeCell ref="C44:J44"/>
    <mergeCell ref="C45:J45"/>
    <mergeCell ref="C46:J46"/>
  </mergeCells>
  <pageMargins left="0.7" right="0.7" top="0.75" bottom="0.75" header="0.51180555555555496" footer="0.51180555555555496"/>
  <pageSetup paperSize="9" scale="86" firstPageNumber="0" orientation="landscape" horizontalDpi="300" verticalDpi="30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MK78"/>
  <sheetViews>
    <sheetView topLeftCell="A28" zoomScaleNormal="100" workbookViewId="0">
      <selection activeCell="N55" sqref="N55:P55"/>
    </sheetView>
  </sheetViews>
  <sheetFormatPr defaultColWidth="9.140625" defaultRowHeight="15"/>
  <cols>
    <col min="1" max="1" width="9" style="1" customWidth="1"/>
    <col min="2" max="2" width="32.85546875" style="2" customWidth="1"/>
    <col min="3" max="3" width="9.7109375" style="65" customWidth="1"/>
    <col min="4" max="4" width="26.140625" style="2" customWidth="1"/>
    <col min="5" max="5" width="13" style="1" customWidth="1"/>
    <col min="6" max="6" width="12" style="1" customWidth="1"/>
    <col min="7" max="7" width="10.42578125" style="45" customWidth="1"/>
    <col min="8" max="8" width="11" style="45" customWidth="1"/>
    <col min="9" max="9" width="11.85546875" style="45" customWidth="1"/>
    <col min="10" max="10" width="11.5703125" style="45" customWidth="1"/>
    <col min="11" max="11" width="9.7109375" style="45" customWidth="1"/>
    <col min="12" max="13" width="9.140625" style="2"/>
    <col min="14" max="15" width="9.140625" style="119"/>
    <col min="16" max="1025" width="9.140625" style="2"/>
  </cols>
  <sheetData>
    <row r="1" spans="1:15">
      <c r="A1" s="66"/>
      <c r="B1" s="67" t="s">
        <v>119</v>
      </c>
      <c r="C1" s="68"/>
      <c r="D1" s="67"/>
      <c r="E1" s="69"/>
      <c r="F1" s="67"/>
    </row>
    <row r="2" spans="1:15" ht="26.25" customHeight="1">
      <c r="A2" s="5" t="s">
        <v>1</v>
      </c>
      <c r="B2" s="531" t="s">
        <v>120</v>
      </c>
      <c r="C2" s="5" t="s">
        <v>3</v>
      </c>
      <c r="D2" s="531" t="s">
        <v>4</v>
      </c>
      <c r="E2" s="5" t="s">
        <v>5</v>
      </c>
      <c r="F2" s="5" t="s">
        <v>6</v>
      </c>
      <c r="G2" s="78" t="s">
        <v>7</v>
      </c>
      <c r="H2" s="73" t="s">
        <v>8</v>
      </c>
      <c r="I2" s="74" t="s">
        <v>9</v>
      </c>
      <c r="J2" s="75" t="s">
        <v>10</v>
      </c>
      <c r="K2" s="76" t="s">
        <v>11</v>
      </c>
      <c r="N2" s="690" t="s">
        <v>826</v>
      </c>
      <c r="O2" s="690" t="s">
        <v>825</v>
      </c>
    </row>
    <row r="3" spans="1:15">
      <c r="A3" s="533">
        <v>1</v>
      </c>
      <c r="B3" s="534" t="s">
        <v>121</v>
      </c>
      <c r="C3" s="533" t="s">
        <v>107</v>
      </c>
      <c r="D3" s="534" t="s">
        <v>122</v>
      </c>
      <c r="E3" s="24" t="s">
        <v>21</v>
      </c>
      <c r="F3" s="15">
        <v>18.2</v>
      </c>
      <c r="G3" s="78">
        <f t="shared" ref="G3:G36" si="0">F3</f>
        <v>18.2</v>
      </c>
      <c r="H3" s="36"/>
      <c r="I3" s="36"/>
      <c r="J3" s="36"/>
      <c r="K3" s="36"/>
      <c r="L3" s="31" t="s">
        <v>47</v>
      </c>
      <c r="N3" s="123"/>
      <c r="O3" s="123"/>
    </row>
    <row r="4" spans="1:15">
      <c r="A4" s="533">
        <v>2</v>
      </c>
      <c r="B4" s="534" t="s">
        <v>123</v>
      </c>
      <c r="C4" s="533" t="s">
        <v>107</v>
      </c>
      <c r="D4" s="534" t="s">
        <v>122</v>
      </c>
      <c r="E4" s="24" t="s">
        <v>21</v>
      </c>
      <c r="F4" s="15">
        <v>18.5</v>
      </c>
      <c r="G4" s="78">
        <f t="shared" si="0"/>
        <v>18.5</v>
      </c>
      <c r="H4" s="36"/>
      <c r="I4" s="36"/>
      <c r="J4" s="36"/>
      <c r="K4" s="36"/>
      <c r="L4" s="31" t="s">
        <v>47</v>
      </c>
      <c r="N4" s="123"/>
      <c r="O4" s="123"/>
    </row>
    <row r="5" spans="1:15">
      <c r="A5" s="533" t="s">
        <v>124</v>
      </c>
      <c r="B5" s="534" t="s">
        <v>125</v>
      </c>
      <c r="C5" s="533" t="s">
        <v>107</v>
      </c>
      <c r="D5" s="534" t="s">
        <v>122</v>
      </c>
      <c r="E5" s="24" t="s">
        <v>21</v>
      </c>
      <c r="F5" s="15">
        <v>3.2</v>
      </c>
      <c r="G5" s="78">
        <f t="shared" si="0"/>
        <v>3.2</v>
      </c>
      <c r="H5" s="36"/>
      <c r="I5" s="36"/>
      <c r="J5" s="36"/>
      <c r="K5" s="36"/>
      <c r="L5" s="31" t="s">
        <v>47</v>
      </c>
      <c r="N5" s="123"/>
      <c r="O5" s="123"/>
    </row>
    <row r="6" spans="1:15">
      <c r="A6" s="533">
        <v>3</v>
      </c>
      <c r="B6" s="534" t="s">
        <v>126</v>
      </c>
      <c r="C6" s="533" t="s">
        <v>107</v>
      </c>
      <c r="D6" s="534" t="s">
        <v>122</v>
      </c>
      <c r="E6" s="24" t="s">
        <v>21</v>
      </c>
      <c r="F6" s="15">
        <v>18.100000000000001</v>
      </c>
      <c r="G6" s="78">
        <f t="shared" si="0"/>
        <v>18.100000000000001</v>
      </c>
      <c r="H6" s="36"/>
      <c r="I6" s="36"/>
      <c r="J6" s="36"/>
      <c r="K6" s="36"/>
      <c r="L6" s="31" t="s">
        <v>47</v>
      </c>
      <c r="N6" s="123"/>
      <c r="O6" s="123"/>
    </row>
    <row r="7" spans="1:15">
      <c r="A7" s="533" t="s">
        <v>127</v>
      </c>
      <c r="B7" s="534" t="s">
        <v>128</v>
      </c>
      <c r="C7" s="533" t="s">
        <v>107</v>
      </c>
      <c r="D7" s="534" t="s">
        <v>122</v>
      </c>
      <c r="E7" s="24" t="s">
        <v>21</v>
      </c>
      <c r="F7" s="15">
        <v>15.2</v>
      </c>
      <c r="G7" s="78">
        <f t="shared" si="0"/>
        <v>15.2</v>
      </c>
      <c r="H7" s="36"/>
      <c r="I7" s="36"/>
      <c r="J7" s="36"/>
      <c r="K7" s="36"/>
      <c r="L7" s="31" t="s">
        <v>47</v>
      </c>
      <c r="N7" s="123"/>
      <c r="O7" s="123"/>
    </row>
    <row r="8" spans="1:15" ht="30">
      <c r="A8" s="533">
        <v>4</v>
      </c>
      <c r="B8" s="534" t="s">
        <v>129</v>
      </c>
      <c r="C8" s="533" t="s">
        <v>107</v>
      </c>
      <c r="D8" s="534" t="s">
        <v>122</v>
      </c>
      <c r="E8" s="24" t="s">
        <v>21</v>
      </c>
      <c r="F8" s="15">
        <v>17.7</v>
      </c>
      <c r="G8" s="78">
        <f t="shared" si="0"/>
        <v>17.7</v>
      </c>
      <c r="H8" s="36"/>
      <c r="I8" s="36"/>
      <c r="J8" s="36"/>
      <c r="K8" s="36"/>
      <c r="L8" s="31" t="s">
        <v>47</v>
      </c>
      <c r="N8" s="123"/>
      <c r="O8" s="123"/>
    </row>
    <row r="9" spans="1:15">
      <c r="A9" s="533">
        <v>5</v>
      </c>
      <c r="B9" s="534" t="s">
        <v>130</v>
      </c>
      <c r="C9" s="533" t="s">
        <v>18</v>
      </c>
      <c r="D9" s="534" t="s">
        <v>122</v>
      </c>
      <c r="E9" s="24" t="s">
        <v>21</v>
      </c>
      <c r="F9" s="15">
        <v>18.5</v>
      </c>
      <c r="G9" s="78">
        <f t="shared" si="0"/>
        <v>18.5</v>
      </c>
      <c r="H9" s="36"/>
      <c r="I9" s="36"/>
      <c r="J9" s="36"/>
      <c r="K9" s="36"/>
      <c r="L9" s="31" t="s">
        <v>47</v>
      </c>
      <c r="N9" s="123"/>
      <c r="O9" s="123"/>
    </row>
    <row r="10" spans="1:15" ht="30">
      <c r="A10" s="533">
        <v>6</v>
      </c>
      <c r="B10" s="534" t="s">
        <v>131</v>
      </c>
      <c r="C10" s="533" t="s">
        <v>37</v>
      </c>
      <c r="D10" s="534" t="s">
        <v>122</v>
      </c>
      <c r="E10" s="24" t="s">
        <v>21</v>
      </c>
      <c r="F10" s="15">
        <v>37</v>
      </c>
      <c r="G10" s="78">
        <f t="shared" si="0"/>
        <v>37</v>
      </c>
      <c r="H10" s="36"/>
      <c r="I10" s="36"/>
      <c r="J10" s="36"/>
      <c r="K10" s="36"/>
      <c r="L10" s="31" t="s">
        <v>47</v>
      </c>
      <c r="N10" s="123"/>
      <c r="O10" s="123"/>
    </row>
    <row r="11" spans="1:15" ht="30">
      <c r="A11" s="533">
        <v>7</v>
      </c>
      <c r="B11" s="534" t="s">
        <v>24</v>
      </c>
      <c r="C11" s="533" t="s">
        <v>18</v>
      </c>
      <c r="D11" s="534" t="s">
        <v>29</v>
      </c>
      <c r="E11" s="20" t="s">
        <v>19</v>
      </c>
      <c r="F11" s="15">
        <v>2.8</v>
      </c>
      <c r="G11" s="78">
        <f t="shared" si="0"/>
        <v>2.8</v>
      </c>
      <c r="H11" s="36"/>
      <c r="I11" s="36"/>
      <c r="J11" s="36"/>
      <c r="K11" s="36"/>
      <c r="L11" s="31" t="s">
        <v>47</v>
      </c>
      <c r="N11" s="123"/>
      <c r="O11" s="123"/>
    </row>
    <row r="12" spans="1:15">
      <c r="A12" s="533">
        <v>8</v>
      </c>
      <c r="B12" s="534" t="s">
        <v>24</v>
      </c>
      <c r="C12" s="533" t="s">
        <v>18</v>
      </c>
      <c r="D12" s="534" t="s">
        <v>132</v>
      </c>
      <c r="E12" s="20" t="s">
        <v>19</v>
      </c>
      <c r="F12" s="15">
        <v>2.8</v>
      </c>
      <c r="G12" s="78">
        <f t="shared" si="0"/>
        <v>2.8</v>
      </c>
      <c r="H12" s="36"/>
      <c r="I12" s="36"/>
      <c r="J12" s="36"/>
      <c r="K12" s="36"/>
      <c r="L12" s="31" t="s">
        <v>47</v>
      </c>
      <c r="N12" s="123"/>
      <c r="O12" s="123"/>
    </row>
    <row r="13" spans="1:15">
      <c r="A13" s="533">
        <v>9</v>
      </c>
      <c r="B13" s="534" t="s">
        <v>133</v>
      </c>
      <c r="C13" s="533" t="s">
        <v>18</v>
      </c>
      <c r="D13" s="534" t="s">
        <v>134</v>
      </c>
      <c r="E13" s="20" t="s">
        <v>19</v>
      </c>
      <c r="F13" s="15">
        <v>6</v>
      </c>
      <c r="G13" s="78">
        <f t="shared" si="0"/>
        <v>6</v>
      </c>
      <c r="H13" s="36"/>
      <c r="I13" s="36"/>
      <c r="J13" s="36"/>
      <c r="K13" s="36"/>
      <c r="L13" s="31" t="s">
        <v>47</v>
      </c>
      <c r="N13" s="123"/>
      <c r="O13" s="123"/>
    </row>
    <row r="14" spans="1:15">
      <c r="A14" s="533" t="s">
        <v>135</v>
      </c>
      <c r="B14" s="534" t="s">
        <v>24</v>
      </c>
      <c r="C14" s="533" t="s">
        <v>18</v>
      </c>
      <c r="D14" s="534" t="s">
        <v>132</v>
      </c>
      <c r="E14" s="20" t="s">
        <v>19</v>
      </c>
      <c r="F14" s="15">
        <v>3.8</v>
      </c>
      <c r="G14" s="78">
        <f t="shared" si="0"/>
        <v>3.8</v>
      </c>
      <c r="H14" s="36"/>
      <c r="I14" s="36"/>
      <c r="J14" s="36"/>
      <c r="K14" s="36"/>
      <c r="L14" s="31" t="s">
        <v>47</v>
      </c>
      <c r="N14" s="123"/>
      <c r="O14" s="123"/>
    </row>
    <row r="15" spans="1:15">
      <c r="A15" s="533" t="s">
        <v>136</v>
      </c>
      <c r="B15" s="534" t="s">
        <v>137</v>
      </c>
      <c r="C15" s="533" t="s">
        <v>18</v>
      </c>
      <c r="D15" s="534" t="s">
        <v>138</v>
      </c>
      <c r="E15" s="20" t="s">
        <v>19</v>
      </c>
      <c r="F15" s="15">
        <v>5.2</v>
      </c>
      <c r="G15" s="78">
        <f t="shared" si="0"/>
        <v>5.2</v>
      </c>
      <c r="H15" s="36"/>
      <c r="I15" s="36"/>
      <c r="J15" s="36"/>
      <c r="K15" s="36"/>
      <c r="L15" s="31" t="s">
        <v>47</v>
      </c>
      <c r="N15" s="123"/>
      <c r="O15" s="123"/>
    </row>
    <row r="16" spans="1:15">
      <c r="A16" s="533">
        <v>10</v>
      </c>
      <c r="B16" s="534" t="s">
        <v>139</v>
      </c>
      <c r="C16" s="533" t="s">
        <v>18</v>
      </c>
      <c r="D16" s="534" t="s">
        <v>132</v>
      </c>
      <c r="E16" s="24" t="s">
        <v>21</v>
      </c>
      <c r="F16" s="15">
        <v>18.899999999999999</v>
      </c>
      <c r="G16" s="78">
        <f t="shared" si="0"/>
        <v>18.899999999999999</v>
      </c>
      <c r="H16" s="36"/>
      <c r="I16" s="36"/>
      <c r="J16" s="36"/>
      <c r="K16" s="36"/>
      <c r="L16" s="31" t="s">
        <v>47</v>
      </c>
      <c r="N16" s="123"/>
      <c r="O16" s="123"/>
    </row>
    <row r="17" spans="1:15">
      <c r="A17" s="533" t="s">
        <v>140</v>
      </c>
      <c r="B17" s="534" t="s">
        <v>139</v>
      </c>
      <c r="C17" s="533" t="s">
        <v>18</v>
      </c>
      <c r="D17" s="534" t="s">
        <v>132</v>
      </c>
      <c r="E17" s="24" t="s">
        <v>21</v>
      </c>
      <c r="F17" s="15">
        <v>18.899999999999999</v>
      </c>
      <c r="G17" s="78">
        <f t="shared" si="0"/>
        <v>18.899999999999999</v>
      </c>
      <c r="H17" s="36"/>
      <c r="I17" s="36"/>
      <c r="J17" s="36"/>
      <c r="K17" s="36"/>
      <c r="L17" s="31" t="s">
        <v>47</v>
      </c>
      <c r="N17" s="123"/>
      <c r="O17" s="123"/>
    </row>
    <row r="18" spans="1:15">
      <c r="A18" s="533">
        <v>11</v>
      </c>
      <c r="B18" s="534" t="s">
        <v>141</v>
      </c>
      <c r="C18" s="533" t="s">
        <v>18</v>
      </c>
      <c r="D18" s="534" t="s">
        <v>122</v>
      </c>
      <c r="E18" s="24" t="s">
        <v>21</v>
      </c>
      <c r="F18" s="15">
        <v>19.7</v>
      </c>
      <c r="G18" s="78">
        <f t="shared" si="0"/>
        <v>19.7</v>
      </c>
      <c r="H18" s="36"/>
      <c r="I18" s="36"/>
      <c r="J18" s="36"/>
      <c r="K18" s="36"/>
      <c r="L18" s="31" t="s">
        <v>47</v>
      </c>
      <c r="N18" s="123"/>
      <c r="O18" s="123"/>
    </row>
    <row r="19" spans="1:15" ht="29.25" customHeight="1">
      <c r="A19" s="533" t="s">
        <v>142</v>
      </c>
      <c r="B19" s="534" t="s">
        <v>139</v>
      </c>
      <c r="C19" s="533" t="s">
        <v>18</v>
      </c>
      <c r="D19" s="534" t="s">
        <v>143</v>
      </c>
      <c r="E19" s="24" t="s">
        <v>21</v>
      </c>
      <c r="F19" s="15">
        <v>19.8</v>
      </c>
      <c r="G19" s="78">
        <f t="shared" si="0"/>
        <v>19.8</v>
      </c>
      <c r="H19" s="36"/>
      <c r="I19" s="36"/>
      <c r="J19" s="36"/>
      <c r="K19" s="36"/>
      <c r="L19" s="31" t="s">
        <v>47</v>
      </c>
      <c r="N19" s="123"/>
      <c r="O19" s="123"/>
    </row>
    <row r="20" spans="1:15">
      <c r="A20" s="533">
        <v>12</v>
      </c>
      <c r="B20" s="534" t="s">
        <v>144</v>
      </c>
      <c r="C20" s="533" t="s">
        <v>18</v>
      </c>
      <c r="D20" s="534" t="s">
        <v>122</v>
      </c>
      <c r="E20" s="24" t="s">
        <v>21</v>
      </c>
      <c r="F20" s="15">
        <v>22.1</v>
      </c>
      <c r="G20" s="78">
        <f t="shared" si="0"/>
        <v>22.1</v>
      </c>
      <c r="H20" s="36"/>
      <c r="I20" s="36"/>
      <c r="J20" s="36"/>
      <c r="K20" s="36"/>
      <c r="L20" s="31" t="s">
        <v>47</v>
      </c>
      <c r="N20" s="123"/>
      <c r="O20" s="123"/>
    </row>
    <row r="21" spans="1:15" ht="30" customHeight="1">
      <c r="A21" s="533" t="s">
        <v>145</v>
      </c>
      <c r="B21" s="534" t="s">
        <v>146</v>
      </c>
      <c r="C21" s="533" t="s">
        <v>147</v>
      </c>
      <c r="D21" s="534" t="s">
        <v>122</v>
      </c>
      <c r="E21" s="24" t="s">
        <v>21</v>
      </c>
      <c r="F21" s="15">
        <v>15.9</v>
      </c>
      <c r="G21" s="78">
        <f t="shared" si="0"/>
        <v>15.9</v>
      </c>
      <c r="H21" s="36"/>
      <c r="I21" s="36"/>
      <c r="J21" s="36"/>
      <c r="K21" s="36"/>
      <c r="L21" s="31" t="s">
        <v>47</v>
      </c>
      <c r="N21" s="123"/>
      <c r="O21" s="123"/>
    </row>
    <row r="22" spans="1:15">
      <c r="A22" s="533">
        <v>13</v>
      </c>
      <c r="B22" s="534" t="s">
        <v>148</v>
      </c>
      <c r="C22" s="533" t="s">
        <v>107</v>
      </c>
      <c r="D22" s="534" t="s">
        <v>122</v>
      </c>
      <c r="E22" s="24" t="s">
        <v>21</v>
      </c>
      <c r="F22" s="15">
        <v>16.8</v>
      </c>
      <c r="G22" s="78">
        <f t="shared" si="0"/>
        <v>16.8</v>
      </c>
      <c r="H22" s="36"/>
      <c r="I22" s="36"/>
      <c r="J22" s="36"/>
      <c r="K22" s="36"/>
      <c r="L22" s="31" t="s">
        <v>47</v>
      </c>
      <c r="N22" s="123"/>
      <c r="O22" s="123"/>
    </row>
    <row r="23" spans="1:15">
      <c r="A23" s="533" t="s">
        <v>149</v>
      </c>
      <c r="B23" s="534" t="s">
        <v>150</v>
      </c>
      <c r="C23" s="533" t="s">
        <v>18</v>
      </c>
      <c r="D23" s="534" t="s">
        <v>122</v>
      </c>
      <c r="E23" s="24" t="s">
        <v>21</v>
      </c>
      <c r="F23" s="15">
        <v>1.5</v>
      </c>
      <c r="G23" s="78">
        <f t="shared" si="0"/>
        <v>1.5</v>
      </c>
      <c r="H23" s="36"/>
      <c r="I23" s="36"/>
      <c r="J23" s="36"/>
      <c r="K23" s="36"/>
      <c r="L23" s="31" t="s">
        <v>47</v>
      </c>
      <c r="N23" s="123"/>
      <c r="O23" s="123"/>
    </row>
    <row r="24" spans="1:15">
      <c r="A24" s="533">
        <v>14</v>
      </c>
      <c r="B24" s="534" t="s">
        <v>150</v>
      </c>
      <c r="C24" s="533" t="s">
        <v>18</v>
      </c>
      <c r="D24" s="534" t="s">
        <v>122</v>
      </c>
      <c r="E24" s="24" t="s">
        <v>21</v>
      </c>
      <c r="F24" s="15">
        <v>5.8</v>
      </c>
      <c r="G24" s="78">
        <f t="shared" si="0"/>
        <v>5.8</v>
      </c>
      <c r="H24" s="36"/>
      <c r="I24" s="36"/>
      <c r="J24" s="36"/>
      <c r="K24" s="36"/>
      <c r="L24" s="31" t="s">
        <v>47</v>
      </c>
      <c r="N24" s="123"/>
      <c r="O24" s="123"/>
    </row>
    <row r="25" spans="1:15" ht="30">
      <c r="A25" s="533">
        <v>15</v>
      </c>
      <c r="B25" s="534" t="s">
        <v>151</v>
      </c>
      <c r="C25" s="533" t="s">
        <v>107</v>
      </c>
      <c r="D25" s="534" t="s">
        <v>122</v>
      </c>
      <c r="E25" s="24" t="s">
        <v>21</v>
      </c>
      <c r="F25" s="15">
        <v>12</v>
      </c>
      <c r="G25" s="78">
        <f t="shared" si="0"/>
        <v>12</v>
      </c>
      <c r="H25" s="36"/>
      <c r="I25" s="36"/>
      <c r="J25" s="36"/>
      <c r="K25" s="36"/>
      <c r="L25" s="31" t="s">
        <v>47</v>
      </c>
      <c r="N25" s="123"/>
      <c r="O25" s="123"/>
    </row>
    <row r="26" spans="1:15">
      <c r="A26" s="533">
        <v>16</v>
      </c>
      <c r="B26" s="534" t="s">
        <v>152</v>
      </c>
      <c r="C26" s="533" t="s">
        <v>18</v>
      </c>
      <c r="D26" s="534" t="s">
        <v>122</v>
      </c>
      <c r="E26" s="24" t="s">
        <v>21</v>
      </c>
      <c r="F26" s="15">
        <v>4.3</v>
      </c>
      <c r="G26" s="78">
        <f t="shared" si="0"/>
        <v>4.3</v>
      </c>
      <c r="H26" s="36"/>
      <c r="I26" s="36"/>
      <c r="J26" s="36"/>
      <c r="K26" s="36"/>
      <c r="L26" s="31" t="s">
        <v>47</v>
      </c>
      <c r="N26" s="123"/>
      <c r="O26" s="123"/>
    </row>
    <row r="27" spans="1:15">
      <c r="A27" s="533">
        <v>17</v>
      </c>
      <c r="B27" s="534" t="s">
        <v>153</v>
      </c>
      <c r="C27" s="533" t="s">
        <v>18</v>
      </c>
      <c r="D27" s="534" t="s">
        <v>18</v>
      </c>
      <c r="E27" s="24" t="s">
        <v>21</v>
      </c>
      <c r="F27" s="15">
        <v>16.3</v>
      </c>
      <c r="G27" s="78">
        <f t="shared" si="0"/>
        <v>16.3</v>
      </c>
      <c r="H27" s="36"/>
      <c r="I27" s="36"/>
      <c r="J27" s="36"/>
      <c r="K27" s="36"/>
      <c r="L27" s="31" t="s">
        <v>47</v>
      </c>
      <c r="N27" s="123"/>
      <c r="O27" s="123"/>
    </row>
    <row r="28" spans="1:15">
      <c r="A28" s="533">
        <v>18</v>
      </c>
      <c r="B28" s="534" t="s">
        <v>154</v>
      </c>
      <c r="C28" s="533" t="s">
        <v>155</v>
      </c>
      <c r="D28" s="534" t="s">
        <v>156</v>
      </c>
      <c r="E28" s="24" t="s">
        <v>21</v>
      </c>
      <c r="F28" s="15">
        <v>5</v>
      </c>
      <c r="G28" s="78">
        <f t="shared" si="0"/>
        <v>5</v>
      </c>
      <c r="H28" s="36"/>
      <c r="I28" s="36"/>
      <c r="J28" s="36"/>
      <c r="K28" s="36"/>
      <c r="L28" s="31" t="s">
        <v>47</v>
      </c>
      <c r="N28" s="123"/>
      <c r="O28" s="123"/>
    </row>
    <row r="29" spans="1:15">
      <c r="A29" s="533">
        <v>19</v>
      </c>
      <c r="B29" s="534" t="s">
        <v>157</v>
      </c>
      <c r="C29" s="533" t="s">
        <v>18</v>
      </c>
      <c r="D29" s="534" t="s">
        <v>18</v>
      </c>
      <c r="E29" s="24" t="s">
        <v>21</v>
      </c>
      <c r="F29" s="15">
        <v>11.6</v>
      </c>
      <c r="G29" s="78">
        <f t="shared" si="0"/>
        <v>11.6</v>
      </c>
      <c r="H29" s="36"/>
      <c r="I29" s="36"/>
      <c r="J29" s="36"/>
      <c r="K29" s="36"/>
      <c r="L29" s="31" t="s">
        <v>47</v>
      </c>
      <c r="N29" s="123"/>
      <c r="O29" s="123"/>
    </row>
    <row r="30" spans="1:15" ht="15.75" customHeight="1">
      <c r="A30" s="533">
        <v>20</v>
      </c>
      <c r="B30" s="534" t="s">
        <v>158</v>
      </c>
      <c r="C30" s="533" t="s">
        <v>18</v>
      </c>
      <c r="D30" s="534" t="s">
        <v>29</v>
      </c>
      <c r="E30" s="20" t="s">
        <v>19</v>
      </c>
      <c r="F30" s="15">
        <v>138.19999999999999</v>
      </c>
      <c r="G30" s="78">
        <f t="shared" si="0"/>
        <v>138.19999999999999</v>
      </c>
      <c r="H30" s="36"/>
      <c r="I30" s="36"/>
      <c r="J30" s="36"/>
      <c r="K30" s="36"/>
      <c r="L30" s="31" t="s">
        <v>47</v>
      </c>
      <c r="N30" s="123"/>
      <c r="O30" s="123"/>
    </row>
    <row r="31" spans="1:15">
      <c r="A31" s="533" t="s">
        <v>159</v>
      </c>
      <c r="B31" s="534" t="s">
        <v>55</v>
      </c>
      <c r="C31" s="533" t="s">
        <v>18</v>
      </c>
      <c r="D31" s="534" t="s">
        <v>18</v>
      </c>
      <c r="E31" s="24" t="s">
        <v>21</v>
      </c>
      <c r="F31" s="15">
        <v>7.6</v>
      </c>
      <c r="G31" s="78">
        <f t="shared" si="0"/>
        <v>7.6</v>
      </c>
      <c r="H31" s="36"/>
      <c r="I31" s="36"/>
      <c r="J31" s="36"/>
      <c r="K31" s="36"/>
      <c r="L31" s="31" t="s">
        <v>47</v>
      </c>
      <c r="N31" s="123"/>
      <c r="O31" s="123"/>
    </row>
    <row r="32" spans="1:15">
      <c r="A32" s="535" t="s">
        <v>160</v>
      </c>
      <c r="B32" s="536" t="s">
        <v>31</v>
      </c>
      <c r="C32" s="535" t="s">
        <v>18</v>
      </c>
      <c r="D32" s="536" t="s">
        <v>18</v>
      </c>
      <c r="E32" s="20" t="s">
        <v>19</v>
      </c>
      <c r="F32" s="22">
        <v>2.4</v>
      </c>
      <c r="G32" s="78">
        <f t="shared" si="0"/>
        <v>2.4</v>
      </c>
      <c r="H32" s="36"/>
      <c r="I32" s="36"/>
      <c r="J32" s="36"/>
      <c r="K32" s="36"/>
      <c r="L32" s="31" t="s">
        <v>47</v>
      </c>
      <c r="N32" s="123"/>
      <c r="O32" s="123"/>
    </row>
    <row r="33" spans="1:15" ht="30">
      <c r="A33" s="533">
        <v>21</v>
      </c>
      <c r="B33" s="534" t="s">
        <v>161</v>
      </c>
      <c r="C33" s="533" t="s">
        <v>18</v>
      </c>
      <c r="D33" s="534" t="s">
        <v>18</v>
      </c>
      <c r="E33" s="20" t="s">
        <v>19</v>
      </c>
      <c r="F33" s="15">
        <v>10.8</v>
      </c>
      <c r="G33" s="78">
        <f t="shared" si="0"/>
        <v>10.8</v>
      </c>
      <c r="H33" s="36"/>
      <c r="I33" s="36"/>
      <c r="J33" s="36"/>
      <c r="K33" s="36"/>
      <c r="L33" s="31" t="s">
        <v>47</v>
      </c>
      <c r="N33" s="123"/>
      <c r="O33" s="123"/>
    </row>
    <row r="34" spans="1:15" ht="30">
      <c r="A34" s="533">
        <v>22</v>
      </c>
      <c r="B34" s="534" t="s">
        <v>162</v>
      </c>
      <c r="C34" s="533" t="s">
        <v>37</v>
      </c>
      <c r="D34" s="534" t="s">
        <v>29</v>
      </c>
      <c r="E34" s="24" t="s">
        <v>21</v>
      </c>
      <c r="F34" s="15">
        <v>9.1999999999999993</v>
      </c>
      <c r="G34" s="78">
        <f t="shared" si="0"/>
        <v>9.1999999999999993</v>
      </c>
      <c r="H34" s="36"/>
      <c r="I34" s="36"/>
      <c r="J34" s="36"/>
      <c r="K34" s="36"/>
      <c r="L34" s="31" t="s">
        <v>47</v>
      </c>
      <c r="N34" s="123"/>
      <c r="O34" s="123"/>
    </row>
    <row r="35" spans="1:15" ht="19.5" customHeight="1">
      <c r="A35" s="533">
        <v>23</v>
      </c>
      <c r="B35" s="534" t="s">
        <v>163</v>
      </c>
      <c r="C35" s="533" t="s">
        <v>37</v>
      </c>
      <c r="D35" s="534" t="s">
        <v>29</v>
      </c>
      <c r="E35" s="24" t="s">
        <v>21</v>
      </c>
      <c r="F35" s="15">
        <v>11.2</v>
      </c>
      <c r="G35" s="78">
        <f t="shared" si="0"/>
        <v>11.2</v>
      </c>
      <c r="H35" s="36"/>
      <c r="I35" s="36"/>
      <c r="J35" s="36"/>
      <c r="K35" s="36"/>
      <c r="L35" s="31" t="s">
        <v>47</v>
      </c>
      <c r="N35" s="123"/>
      <c r="O35" s="123"/>
    </row>
    <row r="36" spans="1:15" ht="19.5" customHeight="1">
      <c r="A36" s="533">
        <v>24</v>
      </c>
      <c r="B36" s="534" t="s">
        <v>164</v>
      </c>
      <c r="C36" s="533" t="s">
        <v>18</v>
      </c>
      <c r="D36" s="534" t="s">
        <v>29</v>
      </c>
      <c r="E36" s="24" t="s">
        <v>21</v>
      </c>
      <c r="F36" s="15">
        <v>10</v>
      </c>
      <c r="G36" s="78">
        <f t="shared" si="0"/>
        <v>10</v>
      </c>
      <c r="H36" s="36"/>
      <c r="I36" s="36"/>
      <c r="J36" s="36"/>
      <c r="K36" s="36"/>
      <c r="L36" s="31" t="s">
        <v>47</v>
      </c>
      <c r="N36" s="123"/>
      <c r="O36" s="123"/>
    </row>
    <row r="37" spans="1:15">
      <c r="A37" s="5"/>
      <c r="B37" s="38" t="s">
        <v>165</v>
      </c>
      <c r="C37" s="5"/>
      <c r="D37" s="6"/>
      <c r="E37" s="5"/>
      <c r="F37" s="15"/>
      <c r="G37" s="36"/>
      <c r="H37" s="36"/>
      <c r="I37" s="36"/>
      <c r="J37" s="36"/>
      <c r="K37" s="36"/>
      <c r="N37" s="123"/>
      <c r="O37" s="123"/>
    </row>
    <row r="38" spans="1:15">
      <c r="A38" s="20">
        <v>25</v>
      </c>
      <c r="B38" s="21" t="s">
        <v>166</v>
      </c>
      <c r="C38" s="20" t="s">
        <v>18</v>
      </c>
      <c r="D38" s="21" t="s">
        <v>18</v>
      </c>
      <c r="E38" s="20" t="s">
        <v>19</v>
      </c>
      <c r="F38" s="22">
        <v>4.7</v>
      </c>
      <c r="G38" s="36"/>
      <c r="H38" s="36"/>
      <c r="I38" s="36"/>
      <c r="J38" s="36"/>
      <c r="K38" s="79">
        <f>F38</f>
        <v>4.7</v>
      </c>
      <c r="L38" s="19" t="s">
        <v>16</v>
      </c>
      <c r="N38" s="123"/>
      <c r="O38" s="123"/>
    </row>
    <row r="39" spans="1:15" ht="30">
      <c r="A39" s="12">
        <v>27</v>
      </c>
      <c r="B39" s="13" t="s">
        <v>167</v>
      </c>
      <c r="C39" s="80" t="s">
        <v>49</v>
      </c>
      <c r="D39" s="13" t="s">
        <v>29</v>
      </c>
      <c r="E39" s="12" t="s">
        <v>15</v>
      </c>
      <c r="F39" s="14">
        <v>25.3</v>
      </c>
      <c r="G39" s="36"/>
      <c r="H39" s="36"/>
      <c r="I39" s="36"/>
      <c r="J39" s="42">
        <f>F39</f>
        <v>25.3</v>
      </c>
      <c r="K39" s="36"/>
      <c r="L39" s="19" t="s">
        <v>16</v>
      </c>
      <c r="N39" s="123"/>
      <c r="O39" s="123"/>
    </row>
    <row r="40" spans="1:15">
      <c r="A40" s="12">
        <v>28</v>
      </c>
      <c r="B40" s="13" t="s">
        <v>168</v>
      </c>
      <c r="C40" s="12" t="s">
        <v>13</v>
      </c>
      <c r="D40" s="13" t="s">
        <v>13</v>
      </c>
      <c r="E40" s="12" t="s">
        <v>15</v>
      </c>
      <c r="F40" s="14">
        <v>11.3</v>
      </c>
      <c r="G40" s="36"/>
      <c r="H40" s="36"/>
      <c r="I40" s="36"/>
      <c r="J40" s="42">
        <f>F40</f>
        <v>11.3</v>
      </c>
      <c r="K40" s="36"/>
      <c r="L40" s="19" t="s">
        <v>16</v>
      </c>
      <c r="N40" s="123"/>
      <c r="O40" s="123"/>
    </row>
    <row r="41" spans="1:15">
      <c r="A41" s="12">
        <v>29</v>
      </c>
      <c r="B41" s="13" t="s">
        <v>169</v>
      </c>
      <c r="C41" s="80" t="s">
        <v>49</v>
      </c>
      <c r="D41" s="13" t="s">
        <v>13</v>
      </c>
      <c r="E41" s="12" t="s">
        <v>15</v>
      </c>
      <c r="F41" s="14">
        <v>25.4</v>
      </c>
      <c r="G41" s="36"/>
      <c r="H41" s="36"/>
      <c r="I41" s="36"/>
      <c r="J41" s="42">
        <f>F41</f>
        <v>25.4</v>
      </c>
      <c r="K41" s="36"/>
      <c r="L41" s="19" t="s">
        <v>16</v>
      </c>
      <c r="N41" s="123"/>
      <c r="O41" s="123"/>
    </row>
    <row r="42" spans="1:15">
      <c r="A42" s="20" t="s">
        <v>170</v>
      </c>
      <c r="B42" s="21" t="s">
        <v>33</v>
      </c>
      <c r="C42" s="20" t="s">
        <v>18</v>
      </c>
      <c r="D42" s="21" t="s">
        <v>13</v>
      </c>
      <c r="E42" s="20" t="s">
        <v>19</v>
      </c>
      <c r="F42" s="22">
        <v>5.5</v>
      </c>
      <c r="G42" s="36"/>
      <c r="H42" s="36"/>
      <c r="I42" s="36"/>
      <c r="J42" s="36"/>
      <c r="K42" s="79">
        <f>F42</f>
        <v>5.5</v>
      </c>
      <c r="L42" s="19" t="s">
        <v>16</v>
      </c>
      <c r="N42" s="123"/>
      <c r="O42" s="123"/>
    </row>
    <row r="43" spans="1:15">
      <c r="A43" s="24" t="s">
        <v>171</v>
      </c>
      <c r="B43" s="25" t="s">
        <v>30</v>
      </c>
      <c r="C43" s="81" t="s">
        <v>37</v>
      </c>
      <c r="D43" s="25" t="s">
        <v>18</v>
      </c>
      <c r="E43" s="24" t="s">
        <v>21</v>
      </c>
      <c r="F43" s="26">
        <v>11.1</v>
      </c>
      <c r="G43" s="36"/>
      <c r="H43" s="36"/>
      <c r="I43" s="27">
        <f>F43</f>
        <v>11.1</v>
      </c>
      <c r="J43" s="36"/>
      <c r="K43" s="36"/>
      <c r="L43" s="19" t="s">
        <v>16</v>
      </c>
      <c r="N43" s="569"/>
      <c r="O43" s="688">
        <f>I43</f>
        <v>11.1</v>
      </c>
    </row>
    <row r="44" spans="1:15">
      <c r="A44" s="20" t="s">
        <v>172</v>
      </c>
      <c r="B44" s="21" t="s">
        <v>31</v>
      </c>
      <c r="C44" s="20" t="s">
        <v>18</v>
      </c>
      <c r="D44" s="21" t="s">
        <v>18</v>
      </c>
      <c r="E44" s="20" t="s">
        <v>19</v>
      </c>
      <c r="F44" s="22">
        <v>4.5</v>
      </c>
      <c r="G44" s="36"/>
      <c r="H44" s="36"/>
      <c r="I44" s="36"/>
      <c r="J44" s="36"/>
      <c r="K44" s="79">
        <f>F44</f>
        <v>4.5</v>
      </c>
      <c r="L44" s="19" t="s">
        <v>16</v>
      </c>
      <c r="N44" s="123"/>
      <c r="O44" s="123"/>
    </row>
    <row r="45" spans="1:15">
      <c r="A45" s="24" t="s">
        <v>173</v>
      </c>
      <c r="B45" s="25" t="s">
        <v>174</v>
      </c>
      <c r="C45" s="24" t="s">
        <v>37</v>
      </c>
      <c r="D45" s="25" t="s">
        <v>122</v>
      </c>
      <c r="E45" s="24" t="s">
        <v>21</v>
      </c>
      <c r="F45" s="26">
        <v>20.2</v>
      </c>
      <c r="G45" s="36"/>
      <c r="H45" s="36"/>
      <c r="I45" s="27">
        <f>F45</f>
        <v>20.2</v>
      </c>
      <c r="J45" s="36"/>
      <c r="K45" s="36"/>
      <c r="L45" s="19" t="s">
        <v>16</v>
      </c>
      <c r="N45" s="569"/>
      <c r="O45" s="688">
        <f>I45</f>
        <v>20.2</v>
      </c>
    </row>
    <row r="46" spans="1:15">
      <c r="A46" s="24" t="s">
        <v>175</v>
      </c>
      <c r="B46" s="25" t="s">
        <v>176</v>
      </c>
      <c r="C46" s="81" t="s">
        <v>37</v>
      </c>
      <c r="D46" s="25" t="s">
        <v>122</v>
      </c>
      <c r="E46" s="24" t="s">
        <v>21</v>
      </c>
      <c r="F46" s="26">
        <v>46.7</v>
      </c>
      <c r="G46" s="36"/>
      <c r="H46" s="36"/>
      <c r="I46" s="27">
        <f>F46</f>
        <v>46.7</v>
      </c>
      <c r="J46" s="36"/>
      <c r="K46" s="36"/>
      <c r="L46" s="19" t="s">
        <v>16</v>
      </c>
      <c r="N46" s="688">
        <f>I46</f>
        <v>46.7</v>
      </c>
      <c r="O46" s="123"/>
    </row>
    <row r="47" spans="1:15" ht="30">
      <c r="A47" s="24" t="s">
        <v>177</v>
      </c>
      <c r="B47" s="25" t="s">
        <v>78</v>
      </c>
      <c r="C47" s="24" t="s">
        <v>79</v>
      </c>
      <c r="D47" s="25" t="s">
        <v>122</v>
      </c>
      <c r="E47" s="24" t="s">
        <v>21</v>
      </c>
      <c r="F47" s="26">
        <v>17.399999999999999</v>
      </c>
      <c r="G47" s="36"/>
      <c r="H47" s="36"/>
      <c r="I47" s="27">
        <f>F47</f>
        <v>17.399999999999999</v>
      </c>
      <c r="J47" s="36"/>
      <c r="K47" s="36"/>
      <c r="L47" s="19" t="s">
        <v>16</v>
      </c>
      <c r="N47" s="688">
        <f>I47</f>
        <v>17.399999999999999</v>
      </c>
      <c r="O47" s="123"/>
    </row>
    <row r="48" spans="1:15">
      <c r="A48" s="5"/>
      <c r="B48" s="38" t="s">
        <v>178</v>
      </c>
      <c r="C48" s="5"/>
      <c r="D48" s="6"/>
      <c r="E48" s="5"/>
      <c r="F48" s="15"/>
      <c r="G48" s="36"/>
      <c r="H48" s="36"/>
      <c r="I48" s="36"/>
      <c r="J48" s="36"/>
      <c r="K48" s="36"/>
      <c r="N48" s="123"/>
      <c r="O48" s="123"/>
    </row>
    <row r="49" spans="1:16">
      <c r="A49" s="533" t="s">
        <v>179</v>
      </c>
      <c r="B49" s="534" t="s">
        <v>41</v>
      </c>
      <c r="C49" s="533" t="s">
        <v>18</v>
      </c>
      <c r="D49" s="534" t="s">
        <v>180</v>
      </c>
      <c r="E49" s="24" t="s">
        <v>21</v>
      </c>
      <c r="F49" s="15">
        <v>6.8</v>
      </c>
      <c r="G49" s="78">
        <f t="shared" ref="G49:G54" si="1">F49</f>
        <v>6.8</v>
      </c>
      <c r="H49" s="36"/>
      <c r="I49" s="36"/>
      <c r="J49" s="36"/>
      <c r="K49" s="36"/>
      <c r="L49" s="31" t="s">
        <v>47</v>
      </c>
      <c r="N49" s="123"/>
      <c r="O49" s="123"/>
    </row>
    <row r="50" spans="1:16" ht="14.25" customHeight="1">
      <c r="A50" s="533" t="s">
        <v>181</v>
      </c>
      <c r="B50" s="534" t="s">
        <v>84</v>
      </c>
      <c r="C50" s="533" t="s">
        <v>18</v>
      </c>
      <c r="D50" s="534" t="s">
        <v>122</v>
      </c>
      <c r="E50" s="24" t="s">
        <v>21</v>
      </c>
      <c r="F50" s="15">
        <v>61.2</v>
      </c>
      <c r="G50" s="78">
        <f t="shared" si="1"/>
        <v>61.2</v>
      </c>
      <c r="H50" s="36"/>
      <c r="I50" s="36"/>
      <c r="J50" s="36"/>
      <c r="K50" s="36"/>
      <c r="L50" s="31" t="s">
        <v>47</v>
      </c>
      <c r="N50" s="123"/>
      <c r="O50" s="123"/>
    </row>
    <row r="51" spans="1:16" ht="14.25" customHeight="1">
      <c r="A51" s="533" t="s">
        <v>182</v>
      </c>
      <c r="B51" s="534" t="s">
        <v>90</v>
      </c>
      <c r="C51" s="533" t="s">
        <v>91</v>
      </c>
      <c r="D51" s="534" t="s">
        <v>122</v>
      </c>
      <c r="E51" s="24" t="s">
        <v>21</v>
      </c>
      <c r="F51" s="15">
        <v>18.100000000000001</v>
      </c>
      <c r="G51" s="78">
        <f t="shared" si="1"/>
        <v>18.100000000000001</v>
      </c>
      <c r="H51" s="36"/>
      <c r="I51" s="36"/>
      <c r="J51" s="36"/>
      <c r="K51" s="36"/>
      <c r="L51" s="31"/>
      <c r="N51" s="123"/>
      <c r="O51" s="123"/>
    </row>
    <row r="52" spans="1:16">
      <c r="A52" s="533" t="s">
        <v>183</v>
      </c>
      <c r="B52" s="534" t="s">
        <v>184</v>
      </c>
      <c r="C52" s="533" t="s">
        <v>18</v>
      </c>
      <c r="D52" s="534" t="s">
        <v>122</v>
      </c>
      <c r="E52" s="24" t="s">
        <v>21</v>
      </c>
      <c r="F52" s="15">
        <v>23.6</v>
      </c>
      <c r="G52" s="78">
        <f t="shared" si="1"/>
        <v>23.6</v>
      </c>
      <c r="H52" s="36"/>
      <c r="I52" s="36"/>
      <c r="J52" s="36"/>
      <c r="K52" s="36"/>
      <c r="L52" s="31" t="s">
        <v>47</v>
      </c>
      <c r="N52" s="123"/>
      <c r="O52" s="123"/>
    </row>
    <row r="53" spans="1:16">
      <c r="A53" s="533" t="s">
        <v>185</v>
      </c>
      <c r="B53" s="534" t="s">
        <v>74</v>
      </c>
      <c r="C53" s="533" t="s">
        <v>18</v>
      </c>
      <c r="D53" s="534" t="s">
        <v>122</v>
      </c>
      <c r="E53" s="24" t="s">
        <v>21</v>
      </c>
      <c r="F53" s="15">
        <v>80.2</v>
      </c>
      <c r="G53" s="78">
        <f t="shared" si="1"/>
        <v>80.2</v>
      </c>
      <c r="H53" s="36"/>
      <c r="I53" s="36"/>
      <c r="J53" s="36"/>
      <c r="K53" s="36"/>
      <c r="L53" s="31" t="s">
        <v>47</v>
      </c>
      <c r="N53" s="123"/>
      <c r="O53" s="123"/>
    </row>
    <row r="54" spans="1:16">
      <c r="A54" s="533" t="s">
        <v>186</v>
      </c>
      <c r="B54" s="534" t="s">
        <v>187</v>
      </c>
      <c r="C54" s="533" t="s">
        <v>18</v>
      </c>
      <c r="D54" s="534" t="s">
        <v>122</v>
      </c>
      <c r="E54" s="24" t="s">
        <v>21</v>
      </c>
      <c r="F54" s="15">
        <v>23.4</v>
      </c>
      <c r="G54" s="78">
        <f t="shared" si="1"/>
        <v>23.4</v>
      </c>
      <c r="H54" s="36"/>
      <c r="I54" s="36"/>
      <c r="J54" s="36"/>
      <c r="K54" s="36"/>
      <c r="L54" s="31" t="s">
        <v>47</v>
      </c>
      <c r="N54" s="123"/>
      <c r="O54" s="123"/>
    </row>
    <row r="55" spans="1:16">
      <c r="A55" s="5"/>
      <c r="B55" s="82" t="s">
        <v>188</v>
      </c>
      <c r="C55" s="6"/>
      <c r="D55" s="82"/>
      <c r="E55" s="38"/>
      <c r="F55" s="83">
        <f t="shared" ref="F55:K55" si="2">SUM(F3:F54)</f>
        <v>930.4000000000002</v>
      </c>
      <c r="G55" s="78">
        <f t="shared" si="2"/>
        <v>758.30000000000018</v>
      </c>
      <c r="H55" s="84">
        <f t="shared" si="2"/>
        <v>0</v>
      </c>
      <c r="I55" s="27">
        <f t="shared" si="2"/>
        <v>95.4</v>
      </c>
      <c r="J55" s="42">
        <f t="shared" si="2"/>
        <v>62</v>
      </c>
      <c r="K55" s="79">
        <f t="shared" si="2"/>
        <v>14.7</v>
      </c>
      <c r="L55" s="85">
        <f>SUM(H55:K55)</f>
        <v>172.1</v>
      </c>
      <c r="N55" s="688">
        <f>SUM(N3:N54)</f>
        <v>64.099999999999994</v>
      </c>
      <c r="O55" s="688">
        <f>SUM(O3:O54)</f>
        <v>31.299999999999997</v>
      </c>
      <c r="P55" s="708">
        <f>N55+O55</f>
        <v>95.399999999999991</v>
      </c>
    </row>
    <row r="56" spans="1:16">
      <c r="B56" s="46" t="s">
        <v>99</v>
      </c>
      <c r="D56" s="46"/>
      <c r="F56" s="47">
        <f>SUM(G55:K55)</f>
        <v>930.4000000000002</v>
      </c>
    </row>
    <row r="57" spans="1:16">
      <c r="B57" s="48" t="s">
        <v>100</v>
      </c>
      <c r="D57" s="1"/>
      <c r="F57" s="49">
        <f>I55+J55+K55</f>
        <v>172.1</v>
      </c>
    </row>
    <row r="58" spans="1:16">
      <c r="B58" s="1" t="s">
        <v>101</v>
      </c>
      <c r="D58" s="1"/>
      <c r="F58" s="49">
        <f>F55-G55</f>
        <v>172.10000000000002</v>
      </c>
    </row>
    <row r="59" spans="1:16">
      <c r="B59" s="87"/>
      <c r="C59" s="86"/>
      <c r="D59" s="86"/>
      <c r="E59" s="86"/>
      <c r="F59" s="47"/>
    </row>
    <row r="60" spans="1:16">
      <c r="B60" s="88" t="s">
        <v>189</v>
      </c>
    </row>
    <row r="61" spans="1:16">
      <c r="B61" s="3" t="s">
        <v>102</v>
      </c>
      <c r="C61" s="89"/>
    </row>
    <row r="62" spans="1:16">
      <c r="B62" s="51" t="s">
        <v>103</v>
      </c>
      <c r="C62" s="90" t="s">
        <v>37</v>
      </c>
    </row>
    <row r="63" spans="1:16">
      <c r="B63" s="51" t="s">
        <v>104</v>
      </c>
      <c r="C63" s="90" t="s">
        <v>18</v>
      </c>
    </row>
    <row r="64" spans="1:16">
      <c r="B64" s="51" t="s">
        <v>105</v>
      </c>
      <c r="C64" s="90" t="s">
        <v>79</v>
      </c>
    </row>
    <row r="65" spans="1:15">
      <c r="B65" s="51" t="s">
        <v>106</v>
      </c>
      <c r="C65" s="90" t="s">
        <v>107</v>
      </c>
    </row>
    <row r="66" spans="1:15">
      <c r="B66" s="51" t="s">
        <v>108</v>
      </c>
      <c r="C66" s="90" t="s">
        <v>49</v>
      </c>
    </row>
    <row r="68" spans="1:15" s="585" customFormat="1">
      <c r="A68" s="584"/>
      <c r="C68" s="586"/>
      <c r="E68" s="584"/>
      <c r="F68" s="584"/>
      <c r="G68" s="587"/>
      <c r="H68" s="587"/>
      <c r="I68" s="587"/>
      <c r="J68" s="587"/>
      <c r="K68" s="587"/>
      <c r="N68" s="587"/>
      <c r="O68" s="587"/>
    </row>
    <row r="69" spans="1:15" s="585" customFormat="1" ht="31.5" customHeight="1">
      <c r="A69" s="584"/>
      <c r="B69" s="588" t="s">
        <v>109</v>
      </c>
      <c r="C69" s="727" t="s">
        <v>815</v>
      </c>
      <c r="D69" s="727"/>
      <c r="E69" s="727"/>
      <c r="F69" s="727"/>
      <c r="G69" s="727"/>
      <c r="H69" s="727"/>
      <c r="I69" s="727"/>
      <c r="J69" s="727"/>
      <c r="K69" s="589">
        <f>H55</f>
        <v>0</v>
      </c>
      <c r="N69" s="587"/>
      <c r="O69" s="587"/>
    </row>
    <row r="70" spans="1:15" s="585" customFormat="1" ht="30" customHeight="1">
      <c r="A70" s="584"/>
      <c r="B70" s="590" t="s">
        <v>111</v>
      </c>
      <c r="C70" s="728" t="s">
        <v>816</v>
      </c>
      <c r="D70" s="728"/>
      <c r="E70" s="728"/>
      <c r="F70" s="728"/>
      <c r="G70" s="728"/>
      <c r="H70" s="728"/>
      <c r="I70" s="728"/>
      <c r="J70" s="728"/>
      <c r="K70" s="591">
        <f>I55</f>
        <v>95.4</v>
      </c>
      <c r="N70" s="587"/>
      <c r="O70" s="587"/>
    </row>
    <row r="71" spans="1:15" s="585" customFormat="1" ht="40.5" customHeight="1">
      <c r="A71" s="584"/>
      <c r="B71" s="592" t="s">
        <v>113</v>
      </c>
      <c r="C71" s="729" t="s">
        <v>817</v>
      </c>
      <c r="D71" s="729"/>
      <c r="E71" s="729"/>
      <c r="F71" s="729"/>
      <c r="G71" s="729"/>
      <c r="H71" s="729"/>
      <c r="I71" s="729"/>
      <c r="J71" s="729"/>
      <c r="K71" s="593">
        <f>J55</f>
        <v>62</v>
      </c>
      <c r="N71" s="587"/>
      <c r="O71" s="587"/>
    </row>
    <row r="72" spans="1:15" s="585" customFormat="1" ht="15" customHeight="1">
      <c r="A72" s="584"/>
      <c r="B72" s="594" t="s">
        <v>115</v>
      </c>
      <c r="C72" s="730" t="s">
        <v>818</v>
      </c>
      <c r="D72" s="730"/>
      <c r="E72" s="730"/>
      <c r="F72" s="730"/>
      <c r="G72" s="730"/>
      <c r="H72" s="730"/>
      <c r="I72" s="730"/>
      <c r="J72" s="730"/>
      <c r="K72" s="595">
        <f>K55</f>
        <v>14.7</v>
      </c>
      <c r="N72" s="587"/>
      <c r="O72" s="587"/>
    </row>
    <row r="73" spans="1:15" s="585" customFormat="1">
      <c r="A73" s="584"/>
      <c r="B73" s="596"/>
      <c r="C73" s="731" t="s">
        <v>117</v>
      </c>
      <c r="D73" s="731"/>
      <c r="E73" s="731"/>
      <c r="F73" s="731"/>
      <c r="G73" s="731"/>
      <c r="H73" s="731"/>
      <c r="I73" s="731"/>
      <c r="J73" s="731"/>
      <c r="K73" s="597">
        <f>SUM(K69:K72)</f>
        <v>172.1</v>
      </c>
      <c r="N73" s="587"/>
      <c r="O73" s="587"/>
    </row>
    <row r="74" spans="1:15" s="585" customFormat="1">
      <c r="A74" s="584"/>
      <c r="B74" s="598"/>
      <c r="C74" s="586"/>
      <c r="E74" s="584"/>
      <c r="F74" s="584"/>
      <c r="G74" s="587"/>
      <c r="H74" s="587"/>
      <c r="I74" s="587"/>
      <c r="J74" s="587"/>
      <c r="K74" s="587"/>
      <c r="N74" s="587"/>
      <c r="O74" s="587"/>
    </row>
    <row r="75" spans="1:15" s="585" customFormat="1">
      <c r="A75" s="584"/>
      <c r="B75" s="599" t="s">
        <v>118</v>
      </c>
      <c r="C75" s="586"/>
      <c r="E75" s="584"/>
      <c r="F75" s="584"/>
      <c r="G75" s="587"/>
      <c r="H75" s="587"/>
      <c r="I75" s="587"/>
      <c r="J75" s="587"/>
      <c r="K75" s="600">
        <f>G55</f>
        <v>758.30000000000018</v>
      </c>
      <c r="N75" s="587"/>
      <c r="O75" s="587"/>
    </row>
    <row r="76" spans="1:15" s="585" customFormat="1">
      <c r="A76" s="584"/>
      <c r="C76" s="586"/>
      <c r="E76" s="584"/>
      <c r="F76" s="584"/>
      <c r="G76" s="587"/>
      <c r="H76" s="587"/>
      <c r="I76" s="587"/>
      <c r="J76" s="587"/>
      <c r="K76" s="587"/>
      <c r="N76" s="587"/>
      <c r="O76" s="587"/>
    </row>
    <row r="77" spans="1:15" s="585" customFormat="1">
      <c r="A77" s="584"/>
      <c r="C77" s="586"/>
      <c r="E77" s="584"/>
      <c r="F77" s="584"/>
      <c r="G77" s="587"/>
      <c r="H77" s="587"/>
      <c r="I77" s="587"/>
      <c r="J77" s="587"/>
      <c r="K77" s="587"/>
      <c r="N77" s="587"/>
      <c r="O77" s="587"/>
    </row>
    <row r="78" spans="1:15" s="585" customFormat="1">
      <c r="A78" s="584"/>
      <c r="C78" s="586"/>
      <c r="E78" s="584"/>
      <c r="F78" s="584"/>
      <c r="G78" s="587"/>
      <c r="H78" s="587"/>
      <c r="I78" s="587"/>
      <c r="J78" s="587"/>
      <c r="K78" s="587"/>
      <c r="N78" s="587"/>
      <c r="O78" s="587"/>
    </row>
  </sheetData>
  <mergeCells count="5">
    <mergeCell ref="C69:J69"/>
    <mergeCell ref="C70:J70"/>
    <mergeCell ref="C71:J71"/>
    <mergeCell ref="C72:J72"/>
    <mergeCell ref="C73:J73"/>
  </mergeCells>
  <pageMargins left="0.7" right="0.7" top="0.75" bottom="0.75" header="0.51180555555555496" footer="0.51180555555555496"/>
  <pageSetup paperSize="9" scale="78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I34"/>
  <sheetViews>
    <sheetView tabSelected="1" zoomScaleNormal="100" workbookViewId="0"/>
  </sheetViews>
  <sheetFormatPr defaultColWidth="9.140625" defaultRowHeight="15"/>
  <cols>
    <col min="1" max="1" width="5.140625" style="192" customWidth="1"/>
    <col min="2" max="2" width="46.85546875" style="475" customWidth="1"/>
    <col min="3" max="3" width="10.28515625" style="192" customWidth="1"/>
    <col min="4" max="4" width="12.7109375" style="192" customWidth="1"/>
    <col min="5" max="5" width="10.42578125" style="192" customWidth="1"/>
    <col min="6" max="6" width="11.28515625" style="192" customWidth="1"/>
    <col min="7" max="8" width="10.85546875" style="192" customWidth="1"/>
    <col min="9" max="9" width="11.42578125" style="192" customWidth="1"/>
    <col min="10" max="11" width="10.85546875" style="192" customWidth="1"/>
    <col min="12" max="12" width="11.140625" style="192" customWidth="1"/>
    <col min="13" max="13" width="11.85546875" style="192" customWidth="1"/>
    <col min="14" max="257" width="9.140625" style="475"/>
    <col min="258" max="258" width="6.28515625" style="475" customWidth="1"/>
    <col min="259" max="259" width="34.5703125" style="475" customWidth="1"/>
    <col min="260" max="260" width="12.7109375" style="475" customWidth="1"/>
    <col min="261" max="261" width="11.28515625" style="475" customWidth="1"/>
    <col min="262" max="262" width="10.85546875" style="475" customWidth="1"/>
    <col min="263" max="263" width="11.42578125" style="475" customWidth="1"/>
    <col min="264" max="265" width="10.85546875" style="475" customWidth="1"/>
    <col min="266" max="266" width="11.85546875" style="475" customWidth="1"/>
    <col min="267" max="270" width="9.140625" style="475"/>
    <col min="271" max="271" width="15.140625" style="475" customWidth="1"/>
    <col min="272" max="272" width="33" style="475" customWidth="1"/>
    <col min="273" max="513" width="9.140625" style="475"/>
    <col min="514" max="514" width="6.28515625" style="475" customWidth="1"/>
    <col min="515" max="515" width="34.5703125" style="475" customWidth="1"/>
    <col min="516" max="516" width="12.7109375" style="475" customWidth="1"/>
    <col min="517" max="517" width="11.28515625" style="475" customWidth="1"/>
    <col min="518" max="518" width="10.85546875" style="475" customWidth="1"/>
    <col min="519" max="519" width="11.42578125" style="475" customWidth="1"/>
    <col min="520" max="521" width="10.85546875" style="475" customWidth="1"/>
    <col min="522" max="522" width="11.85546875" style="475" customWidth="1"/>
    <col min="523" max="526" width="9.140625" style="475"/>
    <col min="527" max="527" width="15.140625" style="475" customWidth="1"/>
    <col min="528" max="528" width="33" style="475" customWidth="1"/>
    <col min="529" max="769" width="9.140625" style="475"/>
    <col min="770" max="770" width="6.28515625" style="475" customWidth="1"/>
    <col min="771" max="771" width="34.5703125" style="475" customWidth="1"/>
    <col min="772" max="772" width="12.7109375" style="475" customWidth="1"/>
    <col min="773" max="773" width="11.28515625" style="475" customWidth="1"/>
    <col min="774" max="774" width="10.85546875" style="475" customWidth="1"/>
    <col min="775" max="775" width="11.42578125" style="475" customWidth="1"/>
    <col min="776" max="777" width="10.85546875" style="475" customWidth="1"/>
    <col min="778" max="778" width="11.85546875" style="475" customWidth="1"/>
    <col min="779" max="782" width="9.140625" style="475"/>
    <col min="783" max="783" width="15.140625" style="475" customWidth="1"/>
    <col min="784" max="784" width="33" style="475" customWidth="1"/>
    <col min="785" max="1023" width="9.140625" style="475"/>
  </cols>
  <sheetData>
    <row r="1" spans="1:14">
      <c r="C1" s="496" t="s">
        <v>820</v>
      </c>
    </row>
    <row r="2" spans="1:14">
      <c r="A2" s="476" t="s">
        <v>752</v>
      </c>
      <c r="B2" s="477" t="s">
        <v>753</v>
      </c>
      <c r="C2" s="476" t="s">
        <v>754</v>
      </c>
      <c r="D2" s="476" t="s">
        <v>755</v>
      </c>
      <c r="E2" s="478" t="s">
        <v>756</v>
      </c>
      <c r="F2" s="479" t="s">
        <v>757</v>
      </c>
      <c r="G2" s="480" t="s">
        <v>827</v>
      </c>
      <c r="H2" s="480" t="s">
        <v>828</v>
      </c>
      <c r="I2" s="481" t="s">
        <v>758</v>
      </c>
      <c r="J2" s="482" t="s">
        <v>759</v>
      </c>
      <c r="K2" s="476" t="s">
        <v>101</v>
      </c>
      <c r="L2" s="483" t="s">
        <v>760</v>
      </c>
      <c r="M2" s="476" t="s">
        <v>761</v>
      </c>
    </row>
    <row r="3" spans="1:14" ht="30">
      <c r="A3" s="566">
        <v>1</v>
      </c>
      <c r="B3" s="567" t="s">
        <v>763</v>
      </c>
      <c r="C3" s="484" t="s">
        <v>764</v>
      </c>
      <c r="D3" s="485">
        <f>'A - 1'!F91</f>
        <v>1369.5999999999997</v>
      </c>
      <c r="E3" s="486">
        <f>'A - 1'!G91</f>
        <v>138.19999999999999</v>
      </c>
      <c r="F3" s="212">
        <f>'A - 1'!H91</f>
        <v>0</v>
      </c>
      <c r="G3" s="197">
        <f>'A - 1'!N91</f>
        <v>630.6</v>
      </c>
      <c r="H3" s="197">
        <f>'A - 1'!O91</f>
        <v>190.79999999999998</v>
      </c>
      <c r="I3" s="75">
        <f>'A - 1'!J91</f>
        <v>257.3</v>
      </c>
      <c r="J3" s="76">
        <f>'A - 1'!K91</f>
        <v>82.3</v>
      </c>
      <c r="K3" s="487">
        <f t="shared" ref="K3:K9" si="0">SUM(E3:J3)</f>
        <v>1299.1999999999998</v>
      </c>
      <c r="L3" s="488">
        <f t="shared" ref="L3:L21" si="1">SUM(F3:J3)</f>
        <v>1161</v>
      </c>
      <c r="M3" s="205" t="s">
        <v>765</v>
      </c>
    </row>
    <row r="4" spans="1:14" ht="30">
      <c r="A4" s="413">
        <v>2</v>
      </c>
      <c r="B4" s="226" t="s">
        <v>766</v>
      </c>
      <c r="C4" s="489" t="s">
        <v>767</v>
      </c>
      <c r="D4" s="487">
        <f>'A 0'!F55</f>
        <v>930.4000000000002</v>
      </c>
      <c r="E4" s="486">
        <f>'A 0'!G55</f>
        <v>758.30000000000018</v>
      </c>
      <c r="F4" s="212">
        <f>'A 0'!H55</f>
        <v>0</v>
      </c>
      <c r="G4" s="197">
        <f>'A 0'!N55</f>
        <v>64.099999999999994</v>
      </c>
      <c r="H4" s="197">
        <f>'A 0'!O55</f>
        <v>31.299999999999997</v>
      </c>
      <c r="I4" s="75">
        <f>'A 0'!J55</f>
        <v>62</v>
      </c>
      <c r="J4" s="76">
        <f>'A 0'!K55</f>
        <v>14.7</v>
      </c>
      <c r="K4" s="487">
        <f t="shared" si="0"/>
        <v>930.4000000000002</v>
      </c>
      <c r="L4" s="488">
        <f t="shared" si="1"/>
        <v>172.09999999999997</v>
      </c>
      <c r="M4" s="205" t="s">
        <v>765</v>
      </c>
    </row>
    <row r="5" spans="1:14">
      <c r="A5" s="391">
        <v>3</v>
      </c>
      <c r="B5" s="229" t="s">
        <v>768</v>
      </c>
      <c r="C5" s="484" t="s">
        <v>769</v>
      </c>
      <c r="D5" s="485">
        <f>'A 1'!F37</f>
        <v>666.83000000000015</v>
      </c>
      <c r="E5" s="490">
        <f>'A 1'!G37</f>
        <v>18.100000000000001</v>
      </c>
      <c r="F5" s="212">
        <f>'A 1'!H37</f>
        <v>0</v>
      </c>
      <c r="G5" s="197">
        <f>'A 1'!N37</f>
        <v>261.43</v>
      </c>
      <c r="H5" s="197">
        <f>'A 1'!O37</f>
        <v>294.89999999999998</v>
      </c>
      <c r="I5" s="75">
        <f>'A 1'!J37</f>
        <v>39.5</v>
      </c>
      <c r="J5" s="76">
        <f>'A 1'!K37</f>
        <v>52.900000000000006</v>
      </c>
      <c r="K5" s="487">
        <f t="shared" si="0"/>
        <v>666.83</v>
      </c>
      <c r="L5" s="488">
        <f t="shared" si="1"/>
        <v>648.7299999999999</v>
      </c>
      <c r="M5" s="391"/>
    </row>
    <row r="6" spans="1:14">
      <c r="A6" s="391">
        <v>4</v>
      </c>
      <c r="B6" s="229" t="s">
        <v>770</v>
      </c>
      <c r="C6" s="484" t="s">
        <v>771</v>
      </c>
      <c r="D6" s="485">
        <f>'A 2'!F38</f>
        <v>595.40000000000009</v>
      </c>
      <c r="E6" s="490">
        <f>'A 2'!G38</f>
        <v>18.100000000000001</v>
      </c>
      <c r="F6" s="212">
        <f>'A 2'!H38</f>
        <v>0</v>
      </c>
      <c r="G6" s="197">
        <f>'A 2'!N38</f>
        <v>262.7</v>
      </c>
      <c r="H6" s="197">
        <f>'A 2'!O38</f>
        <v>220.29999999999998</v>
      </c>
      <c r="I6" s="75">
        <f>'A 2'!J38</f>
        <v>41.2</v>
      </c>
      <c r="J6" s="76">
        <f>'A 2'!K38</f>
        <v>53.1</v>
      </c>
      <c r="K6" s="487">
        <f t="shared" si="0"/>
        <v>595.40000000000009</v>
      </c>
      <c r="L6" s="488">
        <f t="shared" si="1"/>
        <v>577.30000000000007</v>
      </c>
      <c r="M6" s="391"/>
    </row>
    <row r="7" spans="1:14">
      <c r="A7" s="391">
        <v>5</v>
      </c>
      <c r="B7" s="229" t="s">
        <v>772</v>
      </c>
      <c r="C7" s="484" t="s">
        <v>773</v>
      </c>
      <c r="D7" s="485">
        <f>'A 3'!F41</f>
        <v>593.79999999999995</v>
      </c>
      <c r="E7" s="490">
        <f>'A 3'!G41</f>
        <v>20.100000000000001</v>
      </c>
      <c r="F7" s="212">
        <f>'A 3'!H41</f>
        <v>0</v>
      </c>
      <c r="G7" s="197">
        <f>'A 3'!N41</f>
        <v>126.17000000000002</v>
      </c>
      <c r="H7" s="197">
        <f>'A 3'!O41</f>
        <v>340.42999999999995</v>
      </c>
      <c r="I7" s="75">
        <f>'A 3'!J41</f>
        <v>55.3</v>
      </c>
      <c r="J7" s="76">
        <f>'A 3'!K41</f>
        <v>51.8</v>
      </c>
      <c r="K7" s="487">
        <f t="shared" si="0"/>
        <v>593.79999999999984</v>
      </c>
      <c r="L7" s="488">
        <f t="shared" si="1"/>
        <v>573.69999999999993</v>
      </c>
      <c r="M7" s="391"/>
    </row>
    <row r="8" spans="1:14">
      <c r="A8" s="391">
        <v>6</v>
      </c>
      <c r="B8" s="229" t="s">
        <v>774</v>
      </c>
      <c r="C8" s="484" t="s">
        <v>775</v>
      </c>
      <c r="D8" s="485">
        <f>'A 4'!F41</f>
        <v>617</v>
      </c>
      <c r="E8" s="490">
        <f>'A 4'!G41</f>
        <v>19.2</v>
      </c>
      <c r="F8" s="212">
        <f>'A 4'!H41</f>
        <v>0</v>
      </c>
      <c r="G8" s="197">
        <f>'A 4'!N41</f>
        <v>152</v>
      </c>
      <c r="H8" s="197">
        <f>'A 4'!O41</f>
        <v>331.1</v>
      </c>
      <c r="I8" s="75">
        <f>'A 4'!J41</f>
        <v>59.7</v>
      </c>
      <c r="J8" s="76">
        <f>'A 4'!K41</f>
        <v>55</v>
      </c>
      <c r="K8" s="487">
        <f t="shared" si="0"/>
        <v>617</v>
      </c>
      <c r="L8" s="488">
        <f t="shared" si="1"/>
        <v>597.80000000000007</v>
      </c>
      <c r="M8" s="391"/>
    </row>
    <row r="9" spans="1:14">
      <c r="A9" s="391">
        <v>7</v>
      </c>
      <c r="B9" s="229" t="s">
        <v>777</v>
      </c>
      <c r="C9" s="484" t="s">
        <v>778</v>
      </c>
      <c r="D9" s="485">
        <f>'A 5'!F31</f>
        <v>562.4</v>
      </c>
      <c r="E9" s="490">
        <f>'A 5'!G31</f>
        <v>19.600000000000001</v>
      </c>
      <c r="F9" s="212">
        <f>'A 5'!H31</f>
        <v>21.1</v>
      </c>
      <c r="G9" s="197">
        <f>'A 5'!N31</f>
        <v>17.399999999999999</v>
      </c>
      <c r="H9" s="197">
        <f>'A 5'!O31</f>
        <v>114.9</v>
      </c>
      <c r="I9" s="75">
        <f>'A 5'!J31</f>
        <v>382.00000000000006</v>
      </c>
      <c r="J9" s="76">
        <f>'A 5'!K31</f>
        <v>7.4</v>
      </c>
      <c r="K9" s="487">
        <f t="shared" si="0"/>
        <v>562.4</v>
      </c>
      <c r="L9" s="488">
        <f t="shared" si="1"/>
        <v>542.80000000000007</v>
      </c>
      <c r="M9" s="391"/>
    </row>
    <row r="10" spans="1:14" ht="30">
      <c r="A10" s="413">
        <v>8</v>
      </c>
      <c r="B10" s="226" t="s">
        <v>780</v>
      </c>
      <c r="C10" s="549" t="s">
        <v>781</v>
      </c>
      <c r="D10" s="543">
        <f>'A 6_Pod'!E12</f>
        <v>595.79999999999995</v>
      </c>
      <c r="E10" s="486">
        <f>'A 6_Pod'!G12</f>
        <v>575.20000000000005</v>
      </c>
      <c r="F10" s="212"/>
      <c r="G10" s="197">
        <f>'A 6_Pod'!F12</f>
        <v>20.6</v>
      </c>
      <c r="H10" s="197">
        <f>'A 6_Pod'!J12</f>
        <v>0</v>
      </c>
      <c r="I10" s="75"/>
      <c r="J10" s="76"/>
      <c r="K10" s="487">
        <f>D10</f>
        <v>595.79999999999995</v>
      </c>
      <c r="L10" s="548">
        <f t="shared" si="1"/>
        <v>20.6</v>
      </c>
      <c r="M10" s="205" t="s">
        <v>765</v>
      </c>
      <c r="N10" s="211"/>
    </row>
    <row r="11" spans="1:14" ht="30">
      <c r="A11" s="391">
        <v>9</v>
      </c>
      <c r="B11" s="229" t="s">
        <v>783</v>
      </c>
      <c r="C11" s="484" t="s">
        <v>784</v>
      </c>
      <c r="D11" s="485">
        <f>'B -1'!G40</f>
        <v>650.76999999999987</v>
      </c>
      <c r="E11" s="486">
        <f>'B -1'!L40</f>
        <v>150.34</v>
      </c>
      <c r="F11" s="212"/>
      <c r="G11" s="197">
        <f>'B -1'!O40</f>
        <v>293.33</v>
      </c>
      <c r="H11" s="197">
        <f>'B -1'!P40</f>
        <v>151.60999999999999</v>
      </c>
      <c r="I11" s="75"/>
      <c r="J11" s="76">
        <f>'B -1'!K40</f>
        <v>55.49</v>
      </c>
      <c r="K11" s="487">
        <f>SUM(E11:J11)</f>
        <v>650.77</v>
      </c>
      <c r="L11" s="488">
        <f t="shared" si="1"/>
        <v>500.42999999999995</v>
      </c>
      <c r="M11" s="205" t="s">
        <v>765</v>
      </c>
    </row>
    <row r="12" spans="1:14" ht="30">
      <c r="A12" s="391">
        <v>10</v>
      </c>
      <c r="B12" s="229" t="s">
        <v>785</v>
      </c>
      <c r="C12" s="484" t="s">
        <v>786</v>
      </c>
      <c r="D12" s="485">
        <f>'B 0'!G46</f>
        <v>866.06</v>
      </c>
      <c r="E12" s="490"/>
      <c r="F12" s="212">
        <f>'B 0'!H46</f>
        <v>4.13</v>
      </c>
      <c r="G12" s="197">
        <f>'B 0'!O46</f>
        <v>330.25999999999993</v>
      </c>
      <c r="H12" s="197">
        <f>'B 0'!P46</f>
        <v>337.97999999999996</v>
      </c>
      <c r="I12" s="75">
        <f>'B 0'!J46</f>
        <v>134.74</v>
      </c>
      <c r="J12" s="76">
        <f>'B 0'!K46</f>
        <v>58.949999999999996</v>
      </c>
      <c r="K12" s="487">
        <f>SUM(E12:J12)</f>
        <v>866.06</v>
      </c>
      <c r="L12" s="488">
        <f t="shared" si="1"/>
        <v>866.06</v>
      </c>
      <c r="M12" s="391"/>
    </row>
    <row r="13" spans="1:14" ht="20.25" customHeight="1">
      <c r="A13" s="413">
        <v>11</v>
      </c>
      <c r="B13" s="226" t="s">
        <v>787</v>
      </c>
      <c r="C13" s="491" t="s">
        <v>788</v>
      </c>
      <c r="D13" s="492">
        <f>'C - 1'!D36</f>
        <v>729.72</v>
      </c>
      <c r="E13" s="486">
        <v>729.72</v>
      </c>
      <c r="F13" s="212"/>
      <c r="G13" s="197"/>
      <c r="H13" s="197"/>
      <c r="I13" s="75"/>
      <c r="J13" s="76"/>
      <c r="K13" s="487">
        <f>D13</f>
        <v>729.72</v>
      </c>
      <c r="L13" s="492">
        <f t="shared" si="1"/>
        <v>0</v>
      </c>
      <c r="M13" s="413" t="s">
        <v>782</v>
      </c>
    </row>
    <row r="14" spans="1:14" ht="30">
      <c r="A14" s="391">
        <v>12</v>
      </c>
      <c r="B14" s="229" t="s">
        <v>789</v>
      </c>
      <c r="C14" s="484" t="s">
        <v>790</v>
      </c>
      <c r="D14" s="485">
        <f>'C 0'!G36</f>
        <v>711.28000000000009</v>
      </c>
      <c r="E14" s="490"/>
      <c r="F14" s="212"/>
      <c r="G14" s="197">
        <f>'C 0'!O36</f>
        <v>263.24</v>
      </c>
      <c r="H14" s="197">
        <f>'C 0'!P36</f>
        <v>391.48999999999995</v>
      </c>
      <c r="I14" s="75">
        <f>'C 0'!J36</f>
        <v>19.690000000000001</v>
      </c>
      <c r="J14" s="76">
        <f>'C 0'!K36</f>
        <v>36.86</v>
      </c>
      <c r="K14" s="487">
        <f>SUM(E14:J14)</f>
        <v>711.28000000000009</v>
      </c>
      <c r="L14" s="488">
        <f t="shared" si="1"/>
        <v>711.28000000000009</v>
      </c>
      <c r="M14" s="391"/>
    </row>
    <row r="15" spans="1:14" ht="14.25" customHeight="1">
      <c r="A15" s="391">
        <v>13</v>
      </c>
      <c r="B15" s="229" t="s">
        <v>791</v>
      </c>
      <c r="C15" s="484" t="s">
        <v>792</v>
      </c>
      <c r="D15" s="485">
        <f>'C 1'!G38</f>
        <v>428.40000000000003</v>
      </c>
      <c r="E15" s="490"/>
      <c r="F15" s="212"/>
      <c r="G15" s="197">
        <f>'C 1'!O38</f>
        <v>80.199999999999989</v>
      </c>
      <c r="H15" s="197">
        <f>'C 1'!P38</f>
        <v>293.75</v>
      </c>
      <c r="I15" s="75">
        <f>'C 1'!J38</f>
        <v>14.13</v>
      </c>
      <c r="J15" s="76">
        <f>'C 1'!K38</f>
        <v>40.32</v>
      </c>
      <c r="K15" s="487">
        <f>SUM(E15:J15)</f>
        <v>428.4</v>
      </c>
      <c r="L15" s="488">
        <f t="shared" si="1"/>
        <v>428.4</v>
      </c>
      <c r="M15" s="391"/>
    </row>
    <row r="16" spans="1:14" ht="30">
      <c r="A16" s="550">
        <v>14</v>
      </c>
      <c r="B16" s="551" t="s">
        <v>793</v>
      </c>
      <c r="C16" s="549" t="s">
        <v>794</v>
      </c>
      <c r="D16" s="543">
        <f>'C 2'!D6</f>
        <v>38.090000000000003</v>
      </c>
      <c r="E16" s="486">
        <f>'C 2'!I6</f>
        <v>23.59</v>
      </c>
      <c r="F16" s="212"/>
      <c r="G16" s="197">
        <f>'C 2'!H6</f>
        <v>14.5</v>
      </c>
      <c r="H16" s="197">
        <f>'C 2'!N6</f>
        <v>0</v>
      </c>
      <c r="I16" s="75"/>
      <c r="J16" s="76"/>
      <c r="K16" s="487">
        <f>D16</f>
        <v>38.090000000000003</v>
      </c>
      <c r="L16" s="548">
        <f t="shared" si="1"/>
        <v>14.5</v>
      </c>
      <c r="M16" s="205" t="s">
        <v>765</v>
      </c>
    </row>
    <row r="17" spans="1:13">
      <c r="A17" s="413">
        <v>15</v>
      </c>
      <c r="B17" s="226" t="s">
        <v>795</v>
      </c>
      <c r="C17" s="491" t="s">
        <v>796</v>
      </c>
      <c r="D17" s="492">
        <f>'D - 1'!D12</f>
        <v>319.95999999999998</v>
      </c>
      <c r="E17" s="486">
        <v>319.95999999999998</v>
      </c>
      <c r="F17" s="212"/>
      <c r="G17" s="197"/>
      <c r="H17" s="197"/>
      <c r="I17" s="75"/>
      <c r="J17" s="76"/>
      <c r="K17" s="487">
        <f>D17</f>
        <v>319.95999999999998</v>
      </c>
      <c r="L17" s="492">
        <f t="shared" si="1"/>
        <v>0</v>
      </c>
      <c r="M17" s="413" t="s">
        <v>782</v>
      </c>
    </row>
    <row r="18" spans="1:13">
      <c r="A18" s="391">
        <v>16</v>
      </c>
      <c r="B18" s="477" t="s">
        <v>797</v>
      </c>
      <c r="C18" s="493" t="s">
        <v>798</v>
      </c>
      <c r="D18" s="485">
        <f>'D 0'!G49</f>
        <v>639.12</v>
      </c>
      <c r="E18" s="560">
        <f>'D 0'!L49</f>
        <v>17.25</v>
      </c>
      <c r="F18" s="212">
        <f>'D 0'!H49</f>
        <v>8.01</v>
      </c>
      <c r="G18" s="197">
        <f>'D 0'!O49</f>
        <v>188.21</v>
      </c>
      <c r="H18" s="197">
        <f>'D 0'!P49</f>
        <v>240.12999999999994</v>
      </c>
      <c r="I18" s="75">
        <f>'D 0'!J49</f>
        <v>158.87000000000003</v>
      </c>
      <c r="J18" s="76">
        <f>'D 0'!K49</f>
        <v>26.650000000000002</v>
      </c>
      <c r="K18" s="487">
        <f>SUM(E18:J18)</f>
        <v>639.11999999999989</v>
      </c>
      <c r="L18" s="488">
        <f t="shared" si="1"/>
        <v>621.86999999999989</v>
      </c>
      <c r="M18" s="391"/>
    </row>
    <row r="19" spans="1:13">
      <c r="A19" s="413">
        <v>17</v>
      </c>
      <c r="B19" s="494" t="s">
        <v>799</v>
      </c>
      <c r="C19" s="495" t="s">
        <v>800</v>
      </c>
      <c r="D19" s="492">
        <f>'D 1'!D16</f>
        <v>227.43</v>
      </c>
      <c r="E19" s="486">
        <v>227.43</v>
      </c>
      <c r="F19" s="212"/>
      <c r="G19" s="197"/>
      <c r="H19" s="197"/>
      <c r="I19" s="75"/>
      <c r="J19" s="76"/>
      <c r="K19" s="487">
        <f>SUM(E19:J19)</f>
        <v>227.43</v>
      </c>
      <c r="L19" s="492">
        <f t="shared" si="1"/>
        <v>0</v>
      </c>
      <c r="M19" s="413" t="s">
        <v>782</v>
      </c>
    </row>
    <row r="20" spans="1:13">
      <c r="A20" s="391">
        <v>18</v>
      </c>
      <c r="B20" s="477" t="s">
        <v>725</v>
      </c>
      <c r="C20" s="493" t="s">
        <v>801</v>
      </c>
      <c r="D20" s="485">
        <f>PROS!G16</f>
        <v>122.37</v>
      </c>
      <c r="E20" s="490"/>
      <c r="F20" s="212"/>
      <c r="G20" s="197">
        <f>PROS!H16</f>
        <v>62.480000000000004</v>
      </c>
      <c r="H20" s="197">
        <f>PROS!N16</f>
        <v>0</v>
      </c>
      <c r="I20" s="75"/>
      <c r="J20" s="76">
        <f>PROS!I16</f>
        <v>59.89</v>
      </c>
      <c r="K20" s="487">
        <f>SUM(E20:J20)</f>
        <v>122.37</v>
      </c>
      <c r="L20" s="488">
        <f t="shared" si="1"/>
        <v>122.37</v>
      </c>
      <c r="M20" s="391"/>
    </row>
    <row r="21" spans="1:13">
      <c r="A21" s="476">
        <v>19</v>
      </c>
      <c r="B21" s="477" t="s">
        <v>802</v>
      </c>
      <c r="C21" s="493" t="s">
        <v>803</v>
      </c>
      <c r="D21" s="485">
        <f>KL_SCH!C30</f>
        <v>275.36</v>
      </c>
      <c r="E21" s="490">
        <f>KL_SCH!L30</f>
        <v>122.52999999999999</v>
      </c>
      <c r="F21" s="212"/>
      <c r="G21" s="197">
        <f>KL_SCH!I30</f>
        <v>149.08000000000001</v>
      </c>
      <c r="H21" s="197">
        <f>KL_SCH!P30</f>
        <v>0</v>
      </c>
      <c r="I21" s="75">
        <f>KL_SCH!J30</f>
        <v>3.75</v>
      </c>
      <c r="J21" s="76"/>
      <c r="K21" s="487">
        <f>SUM(E21:J21)</f>
        <v>275.36</v>
      </c>
      <c r="L21" s="488">
        <f t="shared" si="1"/>
        <v>152.83000000000001</v>
      </c>
      <c r="M21" s="391"/>
    </row>
    <row r="22" spans="1:13" s="401" customFormat="1">
      <c r="A22" s="496"/>
      <c r="B22" s="497" t="s">
        <v>117</v>
      </c>
      <c r="C22" s="493"/>
      <c r="D22" s="498">
        <f t="shared" ref="D22:L22" si="2">SUM(D3:D21)</f>
        <v>10939.79</v>
      </c>
      <c r="E22" s="499">
        <f t="shared" si="2"/>
        <v>3157.6200000000008</v>
      </c>
      <c r="F22" s="500">
        <f t="shared" si="2"/>
        <v>33.24</v>
      </c>
      <c r="G22" s="501">
        <f t="shared" si="2"/>
        <v>2916.2999999999997</v>
      </c>
      <c r="H22" s="501">
        <f t="shared" si="2"/>
        <v>2938.69</v>
      </c>
      <c r="I22" s="502">
        <f t="shared" si="2"/>
        <v>1228.1800000000003</v>
      </c>
      <c r="J22" s="503">
        <f t="shared" si="2"/>
        <v>595.36</v>
      </c>
      <c r="K22" s="498">
        <f t="shared" si="2"/>
        <v>10869.389999999998</v>
      </c>
      <c r="L22" s="504">
        <f t="shared" si="2"/>
        <v>7711.7699999999995</v>
      </c>
      <c r="M22" s="493"/>
    </row>
    <row r="23" spans="1:13">
      <c r="K23" s="192" t="s">
        <v>804</v>
      </c>
      <c r="L23" s="505">
        <f>SUM(F22:J22)</f>
        <v>7711.7699999999995</v>
      </c>
    </row>
    <row r="24" spans="1:13">
      <c r="C24" s="506" t="s">
        <v>101</v>
      </c>
      <c r="D24" s="507">
        <f>E22+L22</f>
        <v>10869.39</v>
      </c>
      <c r="E24" s="508"/>
      <c r="G24" s="707">
        <v>5854.99</v>
      </c>
    </row>
    <row r="25" spans="1:13">
      <c r="H25" s="509"/>
    </row>
    <row r="26" spans="1:13">
      <c r="B26" s="606" t="s">
        <v>762</v>
      </c>
      <c r="C26" s="476"/>
      <c r="H26" s="509"/>
    </row>
    <row r="27" spans="1:13">
      <c r="B27" s="607" t="s">
        <v>305</v>
      </c>
      <c r="C27" s="608">
        <f>F22</f>
        <v>33.24</v>
      </c>
      <c r="D27" s="509"/>
    </row>
    <row r="28" spans="1:13">
      <c r="B28" s="607" t="s">
        <v>833</v>
      </c>
      <c r="C28" s="752">
        <f>G22-G20</f>
        <v>2853.8199999999997</v>
      </c>
      <c r="G28" s="509"/>
    </row>
    <row r="29" spans="1:13">
      <c r="B29" s="607" t="s">
        <v>832</v>
      </c>
      <c r="C29" s="752">
        <f>H22-H20</f>
        <v>2938.69</v>
      </c>
    </row>
    <row r="30" spans="1:13">
      <c r="B30" s="607" t="s">
        <v>15</v>
      </c>
      <c r="C30" s="608">
        <f>I22</f>
        <v>1228.1800000000003</v>
      </c>
      <c r="E30" s="509"/>
    </row>
    <row r="31" spans="1:13">
      <c r="B31" s="607" t="s">
        <v>19</v>
      </c>
      <c r="C31" s="608">
        <f>J22-J20</f>
        <v>535.47</v>
      </c>
    </row>
    <row r="32" spans="1:13">
      <c r="B32" s="607" t="s">
        <v>834</v>
      </c>
      <c r="C32" s="752">
        <f>G20</f>
        <v>62.480000000000004</v>
      </c>
    </row>
    <row r="33" spans="2:3">
      <c r="B33" s="607" t="s">
        <v>776</v>
      </c>
      <c r="C33" s="608">
        <f>J20</f>
        <v>59.89</v>
      </c>
    </row>
    <row r="34" spans="2:3">
      <c r="B34" s="606" t="s">
        <v>779</v>
      </c>
      <c r="C34" s="498">
        <f>SUM(C27:C33)</f>
        <v>7711.77</v>
      </c>
    </row>
  </sheetData>
  <pageMargins left="0.7" right="0.7" top="0.75" bottom="0.75" header="0.51180555555555496" footer="0.51180555555555496"/>
  <pageSetup paperSize="9" scale="80" firstPageNumber="0" orientation="landscape" horizontalDpi="300" verticalDpi="30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MK56"/>
  <sheetViews>
    <sheetView topLeftCell="A13" zoomScaleNormal="100" workbookViewId="0">
      <selection activeCell="N37" sqref="N37:P37"/>
    </sheetView>
  </sheetViews>
  <sheetFormatPr defaultColWidth="9.140625" defaultRowHeight="15"/>
  <cols>
    <col min="1" max="1" width="7" style="1" customWidth="1"/>
    <col min="2" max="2" width="24.140625" style="2" customWidth="1"/>
    <col min="3" max="3" width="13.5703125" style="1" customWidth="1"/>
    <col min="4" max="4" width="18.85546875" style="2" customWidth="1"/>
    <col min="5" max="5" width="10.42578125" style="1" customWidth="1"/>
    <col min="6" max="6" width="11.140625" style="1" customWidth="1"/>
    <col min="7" max="7" width="9.42578125" style="2" customWidth="1"/>
    <col min="8" max="8" width="10" style="2" customWidth="1"/>
    <col min="9" max="9" width="9.7109375" style="2" customWidth="1"/>
    <col min="10" max="10" width="10.42578125" style="2" customWidth="1"/>
    <col min="11" max="11" width="10.5703125" style="2" customWidth="1"/>
    <col min="12" max="13" width="9.140625" style="2"/>
    <col min="14" max="15" width="9.140625" style="3"/>
    <col min="16" max="1025" width="9.140625" style="2"/>
  </cols>
  <sheetData>
    <row r="1" spans="1:15">
      <c r="A1" s="66"/>
      <c r="B1" s="67" t="s">
        <v>190</v>
      </c>
      <c r="C1" s="67"/>
      <c r="D1" s="67"/>
      <c r="E1" s="69"/>
      <c r="F1" s="67"/>
    </row>
    <row r="2" spans="1:15" ht="30">
      <c r="A2" s="70" t="s">
        <v>1</v>
      </c>
      <c r="B2" s="71" t="s">
        <v>120</v>
      </c>
      <c r="C2" s="70" t="s">
        <v>3</v>
      </c>
      <c r="D2" s="71" t="s">
        <v>4</v>
      </c>
      <c r="E2" s="70" t="s">
        <v>5</v>
      </c>
      <c r="F2" s="70" t="s">
        <v>6</v>
      </c>
      <c r="G2" s="72" t="s">
        <v>7</v>
      </c>
      <c r="H2" s="92" t="s">
        <v>8</v>
      </c>
      <c r="I2" s="93" t="s">
        <v>9</v>
      </c>
      <c r="J2" s="94" t="s">
        <v>10</v>
      </c>
      <c r="K2" s="95" t="s">
        <v>11</v>
      </c>
      <c r="N2" s="690" t="s">
        <v>826</v>
      </c>
      <c r="O2" s="690" t="s">
        <v>825</v>
      </c>
    </row>
    <row r="3" spans="1:15" ht="34.5" customHeight="1">
      <c r="A3" s="96">
        <v>101</v>
      </c>
      <c r="B3" s="97" t="s">
        <v>191</v>
      </c>
      <c r="C3" s="96" t="s">
        <v>18</v>
      </c>
      <c r="D3" s="97" t="s">
        <v>132</v>
      </c>
      <c r="E3" s="96" t="s">
        <v>19</v>
      </c>
      <c r="F3" s="98">
        <v>17.5</v>
      </c>
      <c r="G3" s="99"/>
      <c r="H3" s="99"/>
      <c r="I3" s="99"/>
      <c r="J3" s="99"/>
      <c r="K3" s="100">
        <f>F3</f>
        <v>17.5</v>
      </c>
      <c r="L3" s="19" t="s">
        <v>16</v>
      </c>
      <c r="N3" s="17"/>
      <c r="O3" s="17"/>
    </row>
    <row r="4" spans="1:15">
      <c r="A4" s="77">
        <v>102</v>
      </c>
      <c r="B4" s="101" t="s">
        <v>55</v>
      </c>
      <c r="C4" s="77" t="s">
        <v>18</v>
      </c>
      <c r="D4" s="101" t="s">
        <v>14</v>
      </c>
      <c r="E4" s="77" t="s">
        <v>21</v>
      </c>
      <c r="F4" s="102">
        <v>18.899999999999999</v>
      </c>
      <c r="G4" s="99"/>
      <c r="H4" s="99"/>
      <c r="I4" s="103">
        <f>F4</f>
        <v>18.899999999999999</v>
      </c>
      <c r="J4" s="99"/>
      <c r="K4" s="99"/>
      <c r="L4" s="19" t="s">
        <v>16</v>
      </c>
      <c r="N4" s="688">
        <f>F4</f>
        <v>18.899999999999999</v>
      </c>
      <c r="O4" s="17"/>
    </row>
    <row r="5" spans="1:15">
      <c r="A5" s="24">
        <v>103</v>
      </c>
      <c r="B5" s="25" t="s">
        <v>192</v>
      </c>
      <c r="C5" s="24" t="s">
        <v>18</v>
      </c>
      <c r="D5" s="25" t="s">
        <v>14</v>
      </c>
      <c r="E5" s="24" t="s">
        <v>21</v>
      </c>
      <c r="F5" s="26">
        <v>19.7</v>
      </c>
      <c r="G5" s="36"/>
      <c r="H5" s="36"/>
      <c r="I5" s="27">
        <f>F5</f>
        <v>19.7</v>
      </c>
      <c r="J5" s="36"/>
      <c r="K5" s="36"/>
      <c r="L5" s="19" t="s">
        <v>16</v>
      </c>
      <c r="N5" s="17"/>
      <c r="O5" s="688">
        <f>F5</f>
        <v>19.7</v>
      </c>
    </row>
    <row r="6" spans="1:15">
      <c r="A6" s="24">
        <v>104</v>
      </c>
      <c r="B6" s="25" t="s">
        <v>192</v>
      </c>
      <c r="C6" s="24" t="s">
        <v>18</v>
      </c>
      <c r="D6" s="25" t="s">
        <v>14</v>
      </c>
      <c r="E6" s="24" t="s">
        <v>21</v>
      </c>
      <c r="F6" s="26">
        <v>19.8</v>
      </c>
      <c r="G6" s="36"/>
      <c r="H6" s="36"/>
      <c r="I6" s="27">
        <f>F6</f>
        <v>19.8</v>
      </c>
      <c r="J6" s="36"/>
      <c r="K6" s="36"/>
      <c r="L6" s="19" t="s">
        <v>16</v>
      </c>
      <c r="N6" s="17"/>
      <c r="O6" s="688">
        <f t="shared" ref="O6:O8" si="0">F6</f>
        <v>19.8</v>
      </c>
    </row>
    <row r="7" spans="1:15">
      <c r="A7" s="24">
        <v>105</v>
      </c>
      <c r="B7" s="25" t="s">
        <v>192</v>
      </c>
      <c r="C7" s="24" t="s">
        <v>18</v>
      </c>
      <c r="D7" s="25" t="s">
        <v>14</v>
      </c>
      <c r="E7" s="24" t="s">
        <v>21</v>
      </c>
      <c r="F7" s="26">
        <v>19.600000000000001</v>
      </c>
      <c r="G7" s="36"/>
      <c r="H7" s="36"/>
      <c r="I7" s="27">
        <f>F7</f>
        <v>19.600000000000001</v>
      </c>
      <c r="J7" s="36"/>
      <c r="K7" s="36"/>
      <c r="L7" s="19" t="s">
        <v>16</v>
      </c>
      <c r="N7" s="17"/>
      <c r="O7" s="688">
        <f t="shared" si="0"/>
        <v>19.600000000000001</v>
      </c>
    </row>
    <row r="8" spans="1:15">
      <c r="A8" s="24">
        <v>106</v>
      </c>
      <c r="B8" s="25" t="s">
        <v>192</v>
      </c>
      <c r="C8" s="24" t="s">
        <v>18</v>
      </c>
      <c r="D8" s="25" t="s">
        <v>14</v>
      </c>
      <c r="E8" s="24" t="s">
        <v>21</v>
      </c>
      <c r="F8" s="26">
        <v>19.399999999999999</v>
      </c>
      <c r="G8" s="36"/>
      <c r="H8" s="36"/>
      <c r="I8" s="27">
        <f>F8</f>
        <v>19.399999999999999</v>
      </c>
      <c r="J8" s="36"/>
      <c r="K8" s="36"/>
      <c r="L8" s="19" t="s">
        <v>16</v>
      </c>
      <c r="N8" s="17"/>
      <c r="O8" s="688">
        <f t="shared" si="0"/>
        <v>19.399999999999999</v>
      </c>
    </row>
    <row r="9" spans="1:15" ht="41.25" customHeight="1">
      <c r="A9" s="12">
        <v>107</v>
      </c>
      <c r="B9" s="13" t="s">
        <v>193</v>
      </c>
      <c r="C9" s="12" t="s">
        <v>18</v>
      </c>
      <c r="D9" s="13" t="s">
        <v>14</v>
      </c>
      <c r="E9" s="12" t="s">
        <v>15</v>
      </c>
      <c r="F9" s="14">
        <v>19.5</v>
      </c>
      <c r="G9" s="36"/>
      <c r="H9" s="36"/>
      <c r="I9" s="36"/>
      <c r="J9" s="42">
        <f>F9</f>
        <v>19.5</v>
      </c>
      <c r="K9" s="36"/>
      <c r="L9" s="19" t="s">
        <v>16</v>
      </c>
      <c r="N9" s="17"/>
      <c r="O9" s="17"/>
    </row>
    <row r="10" spans="1:15">
      <c r="A10" s="24">
        <v>108</v>
      </c>
      <c r="B10" s="25" t="s">
        <v>194</v>
      </c>
      <c r="C10" s="24" t="s">
        <v>18</v>
      </c>
      <c r="D10" s="25" t="s">
        <v>14</v>
      </c>
      <c r="E10" s="24" t="s">
        <v>21</v>
      </c>
      <c r="F10" s="26">
        <v>19.899999999999999</v>
      </c>
      <c r="G10" s="36"/>
      <c r="H10" s="36"/>
      <c r="I10" s="27">
        <f>F10</f>
        <v>19.899999999999999</v>
      </c>
      <c r="J10" s="36"/>
      <c r="K10" s="36"/>
      <c r="L10" s="19" t="s">
        <v>16</v>
      </c>
      <c r="N10" s="688">
        <f t="shared" ref="N10:N11" si="1">F10</f>
        <v>19.899999999999999</v>
      </c>
      <c r="O10" s="17"/>
    </row>
    <row r="11" spans="1:15">
      <c r="A11" s="24">
        <v>109</v>
      </c>
      <c r="B11" s="25" t="s">
        <v>195</v>
      </c>
      <c r="C11" s="24" t="s">
        <v>37</v>
      </c>
      <c r="D11" s="25" t="s">
        <v>14</v>
      </c>
      <c r="E11" s="24" t="s">
        <v>21</v>
      </c>
      <c r="F11" s="26">
        <v>19.399999999999999</v>
      </c>
      <c r="G11" s="36"/>
      <c r="H11" s="36"/>
      <c r="I11" s="27">
        <f>F11</f>
        <v>19.399999999999999</v>
      </c>
      <c r="J11" s="36"/>
      <c r="K11" s="36"/>
      <c r="L11" s="19" t="s">
        <v>16</v>
      </c>
      <c r="N11" s="688">
        <f t="shared" si="1"/>
        <v>19.399999999999999</v>
      </c>
      <c r="O11" s="17"/>
    </row>
    <row r="12" spans="1:15">
      <c r="A12" s="12">
        <v>110</v>
      </c>
      <c r="B12" s="13" t="s">
        <v>196</v>
      </c>
      <c r="C12" s="12" t="s">
        <v>18</v>
      </c>
      <c r="D12" s="13" t="s">
        <v>14</v>
      </c>
      <c r="E12" s="12" t="s">
        <v>15</v>
      </c>
      <c r="F12" s="14">
        <v>20</v>
      </c>
      <c r="G12" s="36"/>
      <c r="H12" s="36"/>
      <c r="I12" s="36"/>
      <c r="J12" s="42">
        <f>F12</f>
        <v>20</v>
      </c>
      <c r="K12" s="36"/>
      <c r="L12" s="19" t="s">
        <v>16</v>
      </c>
      <c r="N12" s="17"/>
      <c r="O12" s="17"/>
    </row>
    <row r="13" spans="1:15">
      <c r="A13" s="24">
        <v>111</v>
      </c>
      <c r="B13" s="25" t="s">
        <v>197</v>
      </c>
      <c r="C13" s="24" t="s">
        <v>37</v>
      </c>
      <c r="D13" s="25" t="s">
        <v>14</v>
      </c>
      <c r="E13" s="24" t="s">
        <v>21</v>
      </c>
      <c r="F13" s="26">
        <v>14.3</v>
      </c>
      <c r="G13" s="36"/>
      <c r="H13" s="36"/>
      <c r="I13" s="27">
        <f t="shared" ref="I13:I18" si="2">F13</f>
        <v>14.3</v>
      </c>
      <c r="J13" s="36"/>
      <c r="K13" s="36"/>
      <c r="L13" s="19" t="s">
        <v>16</v>
      </c>
      <c r="N13" s="688">
        <f t="shared" ref="N13:N14" si="3">F13</f>
        <v>14.3</v>
      </c>
      <c r="O13" s="17"/>
    </row>
    <row r="14" spans="1:15">
      <c r="A14" s="24">
        <v>112</v>
      </c>
      <c r="B14" s="25" t="s">
        <v>22</v>
      </c>
      <c r="C14" s="24" t="s">
        <v>18</v>
      </c>
      <c r="D14" s="25" t="s">
        <v>14</v>
      </c>
      <c r="E14" s="24" t="s">
        <v>21</v>
      </c>
      <c r="F14" s="26">
        <v>19.7</v>
      </c>
      <c r="G14" s="36"/>
      <c r="H14" s="36"/>
      <c r="I14" s="27">
        <f t="shared" si="2"/>
        <v>19.7</v>
      </c>
      <c r="J14" s="36"/>
      <c r="K14" s="36"/>
      <c r="L14" s="19" t="s">
        <v>16</v>
      </c>
      <c r="N14" s="688">
        <f t="shared" si="3"/>
        <v>19.7</v>
      </c>
      <c r="O14" s="17"/>
    </row>
    <row r="15" spans="1:15">
      <c r="A15" s="24">
        <v>113</v>
      </c>
      <c r="B15" s="25" t="s">
        <v>192</v>
      </c>
      <c r="C15" s="24" t="s">
        <v>37</v>
      </c>
      <c r="D15" s="25" t="s">
        <v>14</v>
      </c>
      <c r="E15" s="24" t="s">
        <v>21</v>
      </c>
      <c r="F15" s="26">
        <v>19.5</v>
      </c>
      <c r="G15" s="36"/>
      <c r="H15" s="36"/>
      <c r="I15" s="27">
        <f t="shared" si="2"/>
        <v>19.5</v>
      </c>
      <c r="J15" s="36"/>
      <c r="K15" s="36"/>
      <c r="L15" s="19" t="s">
        <v>16</v>
      </c>
      <c r="N15" s="17"/>
      <c r="O15" s="688">
        <f t="shared" ref="O15:O18" si="4">F15</f>
        <v>19.5</v>
      </c>
    </row>
    <row r="16" spans="1:15">
      <c r="A16" s="24">
        <v>114</v>
      </c>
      <c r="B16" s="25" t="s">
        <v>192</v>
      </c>
      <c r="C16" s="24" t="s">
        <v>37</v>
      </c>
      <c r="D16" s="25" t="s">
        <v>14</v>
      </c>
      <c r="E16" s="24" t="s">
        <v>21</v>
      </c>
      <c r="F16" s="26">
        <v>19.5</v>
      </c>
      <c r="G16" s="36"/>
      <c r="H16" s="36"/>
      <c r="I16" s="27">
        <f t="shared" si="2"/>
        <v>19.5</v>
      </c>
      <c r="J16" s="36"/>
      <c r="K16" s="36"/>
      <c r="L16" s="19" t="s">
        <v>16</v>
      </c>
      <c r="N16" s="17"/>
      <c r="O16" s="688">
        <f t="shared" si="4"/>
        <v>19.5</v>
      </c>
    </row>
    <row r="17" spans="1:15">
      <c r="A17" s="24">
        <v>115</v>
      </c>
      <c r="B17" s="25" t="s">
        <v>192</v>
      </c>
      <c r="C17" s="24" t="s">
        <v>37</v>
      </c>
      <c r="D17" s="25" t="s">
        <v>14</v>
      </c>
      <c r="E17" s="24" t="s">
        <v>21</v>
      </c>
      <c r="F17" s="26">
        <v>19.100000000000001</v>
      </c>
      <c r="G17" s="36"/>
      <c r="H17" s="36"/>
      <c r="I17" s="27">
        <f t="shared" si="2"/>
        <v>19.100000000000001</v>
      </c>
      <c r="J17" s="36"/>
      <c r="K17" s="36"/>
      <c r="L17" s="19" t="s">
        <v>16</v>
      </c>
      <c r="N17" s="17"/>
      <c r="O17" s="688">
        <f t="shared" si="4"/>
        <v>19.100000000000001</v>
      </c>
    </row>
    <row r="18" spans="1:15">
      <c r="A18" s="24">
        <v>116</v>
      </c>
      <c r="B18" s="25" t="s">
        <v>192</v>
      </c>
      <c r="C18" s="24" t="s">
        <v>13</v>
      </c>
      <c r="D18" s="25" t="s">
        <v>14</v>
      </c>
      <c r="E18" s="24" t="s">
        <v>21</v>
      </c>
      <c r="F18" s="26">
        <v>13.4</v>
      </c>
      <c r="G18" s="36"/>
      <c r="H18" s="36"/>
      <c r="I18" s="27">
        <f t="shared" si="2"/>
        <v>13.4</v>
      </c>
      <c r="J18" s="36"/>
      <c r="K18" s="36"/>
      <c r="L18" s="19" t="s">
        <v>16</v>
      </c>
      <c r="N18" s="17"/>
      <c r="O18" s="688">
        <f t="shared" si="4"/>
        <v>13.4</v>
      </c>
    </row>
    <row r="19" spans="1:15">
      <c r="A19" s="20" t="s">
        <v>198</v>
      </c>
      <c r="B19" s="21" t="s">
        <v>199</v>
      </c>
      <c r="C19" s="20" t="s">
        <v>13</v>
      </c>
      <c r="D19" s="21" t="s">
        <v>14</v>
      </c>
      <c r="E19" s="20" t="s">
        <v>19</v>
      </c>
      <c r="F19" s="22">
        <v>2.6</v>
      </c>
      <c r="G19" s="36"/>
      <c r="H19" s="36"/>
      <c r="I19" s="36"/>
      <c r="J19" s="36"/>
      <c r="K19" s="79">
        <f>F19</f>
        <v>2.6</v>
      </c>
      <c r="L19" s="19" t="s">
        <v>16</v>
      </c>
      <c r="N19" s="17"/>
      <c r="O19" s="17"/>
    </row>
    <row r="20" spans="1:15">
      <c r="A20" s="24" t="s">
        <v>200</v>
      </c>
      <c r="B20" s="25" t="s">
        <v>30</v>
      </c>
      <c r="C20" s="24" t="s">
        <v>13</v>
      </c>
      <c r="D20" s="25" t="s">
        <v>14</v>
      </c>
      <c r="E20" s="24" t="s">
        <v>21</v>
      </c>
      <c r="F20" s="26">
        <v>3.2</v>
      </c>
      <c r="G20" s="36"/>
      <c r="H20" s="36"/>
      <c r="I20" s="27">
        <f>F20</f>
        <v>3.2</v>
      </c>
      <c r="J20" s="36"/>
      <c r="K20" s="36"/>
      <c r="L20" s="19" t="s">
        <v>16</v>
      </c>
      <c r="N20" s="17"/>
      <c r="O20" s="688">
        <f t="shared" ref="O20:O21" si="5">F20</f>
        <v>3.2</v>
      </c>
    </row>
    <row r="21" spans="1:15">
      <c r="A21" s="24">
        <v>117</v>
      </c>
      <c r="B21" s="25" t="s">
        <v>192</v>
      </c>
      <c r="C21" s="24" t="s">
        <v>37</v>
      </c>
      <c r="D21" s="25" t="s">
        <v>14</v>
      </c>
      <c r="E21" s="24" t="s">
        <v>21</v>
      </c>
      <c r="F21" s="26">
        <v>13.3</v>
      </c>
      <c r="G21" s="36"/>
      <c r="H21" s="36"/>
      <c r="I21" s="27">
        <f>F21</f>
        <v>13.3</v>
      </c>
      <c r="J21" s="36"/>
      <c r="K21" s="36"/>
      <c r="L21" s="19" t="s">
        <v>16</v>
      </c>
      <c r="N21" s="17"/>
      <c r="O21" s="688">
        <f t="shared" si="5"/>
        <v>13.3</v>
      </c>
    </row>
    <row r="22" spans="1:15">
      <c r="A22" s="20" t="s">
        <v>201</v>
      </c>
      <c r="B22" s="21" t="s">
        <v>199</v>
      </c>
      <c r="C22" s="20" t="s">
        <v>18</v>
      </c>
      <c r="D22" s="21" t="s">
        <v>14</v>
      </c>
      <c r="E22" s="20" t="s">
        <v>19</v>
      </c>
      <c r="F22" s="22">
        <v>2.7</v>
      </c>
      <c r="G22" s="36"/>
      <c r="H22" s="36"/>
      <c r="I22" s="36"/>
      <c r="J22" s="36"/>
      <c r="K22" s="79">
        <f>F22</f>
        <v>2.7</v>
      </c>
      <c r="L22" s="19" t="s">
        <v>16</v>
      </c>
      <c r="N22" s="17"/>
      <c r="O22" s="17"/>
    </row>
    <row r="23" spans="1:15">
      <c r="A23" s="24" t="s">
        <v>202</v>
      </c>
      <c r="B23" s="25" t="s">
        <v>30</v>
      </c>
      <c r="C23" s="24" t="s">
        <v>37</v>
      </c>
      <c r="D23" s="25" t="s">
        <v>14</v>
      </c>
      <c r="E23" s="24" t="s">
        <v>21</v>
      </c>
      <c r="F23" s="26">
        <v>3.1</v>
      </c>
      <c r="G23" s="36"/>
      <c r="H23" s="36"/>
      <c r="I23" s="27">
        <f>F23</f>
        <v>3.1</v>
      </c>
      <c r="J23" s="36"/>
      <c r="K23" s="36"/>
      <c r="L23" s="19" t="s">
        <v>16</v>
      </c>
      <c r="N23" s="17"/>
      <c r="O23" s="688">
        <f t="shared" ref="O23:O24" si="6">F23</f>
        <v>3.1</v>
      </c>
    </row>
    <row r="24" spans="1:15">
      <c r="A24" s="24">
        <v>118</v>
      </c>
      <c r="B24" s="25" t="s">
        <v>192</v>
      </c>
      <c r="C24" s="24" t="s">
        <v>37</v>
      </c>
      <c r="D24" s="25" t="s">
        <v>14</v>
      </c>
      <c r="E24" s="24" t="s">
        <v>21</v>
      </c>
      <c r="F24" s="26">
        <v>19.899999999999999</v>
      </c>
      <c r="G24" s="36"/>
      <c r="H24" s="36"/>
      <c r="I24" s="27">
        <f>F24</f>
        <v>19.899999999999999</v>
      </c>
      <c r="J24" s="36"/>
      <c r="K24" s="36"/>
      <c r="L24" s="19" t="s">
        <v>16</v>
      </c>
      <c r="N24" s="17"/>
      <c r="O24" s="688">
        <f t="shared" si="6"/>
        <v>19.899999999999999</v>
      </c>
    </row>
    <row r="25" spans="1:15" ht="30">
      <c r="A25" s="20">
        <v>119</v>
      </c>
      <c r="B25" s="21" t="s">
        <v>203</v>
      </c>
      <c r="C25" s="20" t="s">
        <v>18</v>
      </c>
      <c r="D25" s="21" t="s">
        <v>29</v>
      </c>
      <c r="E25" s="20" t="s">
        <v>19</v>
      </c>
      <c r="F25" s="22">
        <v>17.8</v>
      </c>
      <c r="G25" s="36"/>
      <c r="H25" s="36"/>
      <c r="I25" s="36"/>
      <c r="J25" s="36"/>
      <c r="K25" s="79">
        <f>F25</f>
        <v>17.8</v>
      </c>
      <c r="L25" s="19" t="s">
        <v>16</v>
      </c>
      <c r="N25" s="17"/>
      <c r="O25" s="17"/>
    </row>
    <row r="26" spans="1:15" ht="30">
      <c r="A26" s="20">
        <v>120</v>
      </c>
      <c r="B26" s="21" t="s">
        <v>50</v>
      </c>
      <c r="C26" s="20" t="s">
        <v>18</v>
      </c>
      <c r="D26" s="21" t="s">
        <v>29</v>
      </c>
      <c r="E26" s="20" t="s">
        <v>19</v>
      </c>
      <c r="F26" s="22">
        <v>5.6</v>
      </c>
      <c r="G26" s="36"/>
      <c r="H26" s="36"/>
      <c r="I26" s="36"/>
      <c r="J26" s="36"/>
      <c r="K26" s="79">
        <f>F26</f>
        <v>5.6</v>
      </c>
      <c r="L26" s="19" t="s">
        <v>16</v>
      </c>
      <c r="N26" s="17"/>
      <c r="O26" s="17"/>
    </row>
    <row r="27" spans="1:15" ht="30">
      <c r="A27" s="20" t="s">
        <v>204</v>
      </c>
      <c r="B27" s="21" t="s">
        <v>205</v>
      </c>
      <c r="C27" s="20" t="s">
        <v>18</v>
      </c>
      <c r="D27" s="21" t="s">
        <v>29</v>
      </c>
      <c r="E27" s="20" t="s">
        <v>19</v>
      </c>
      <c r="F27" s="22">
        <v>6.7</v>
      </c>
      <c r="G27" s="36"/>
      <c r="H27" s="36"/>
      <c r="I27" s="36"/>
      <c r="J27" s="36"/>
      <c r="K27" s="79">
        <f>F27</f>
        <v>6.7</v>
      </c>
      <c r="L27" s="19" t="s">
        <v>16</v>
      </c>
      <c r="N27" s="17"/>
      <c r="O27" s="17"/>
    </row>
    <row r="28" spans="1:15" ht="30">
      <c r="A28" s="24">
        <v>121</v>
      </c>
      <c r="B28" s="25" t="s">
        <v>206</v>
      </c>
      <c r="C28" s="24" t="s">
        <v>18</v>
      </c>
      <c r="D28" s="25" t="s">
        <v>29</v>
      </c>
      <c r="E28" s="24" t="s">
        <v>21</v>
      </c>
      <c r="F28" s="26">
        <v>5.8</v>
      </c>
      <c r="G28" s="36"/>
      <c r="H28" s="36"/>
      <c r="I28" s="27">
        <f>F28</f>
        <v>5.8</v>
      </c>
      <c r="J28" s="36"/>
      <c r="K28" s="36"/>
      <c r="L28" s="19" t="s">
        <v>16</v>
      </c>
      <c r="N28" s="17"/>
      <c r="O28" s="688">
        <f>F28</f>
        <v>5.8</v>
      </c>
    </row>
    <row r="29" spans="1:15" ht="28.5" customHeight="1">
      <c r="A29" s="104" t="s">
        <v>207</v>
      </c>
      <c r="B29" s="25" t="s">
        <v>208</v>
      </c>
      <c r="C29" s="24" t="s">
        <v>18</v>
      </c>
      <c r="D29" s="25" t="s">
        <v>14</v>
      </c>
      <c r="E29" s="24" t="s">
        <v>21</v>
      </c>
      <c r="F29" s="26">
        <v>70.3</v>
      </c>
      <c r="G29" s="36"/>
      <c r="H29" s="36"/>
      <c r="I29" s="27">
        <f>F29</f>
        <v>70.3</v>
      </c>
      <c r="J29" s="36"/>
      <c r="K29" s="36"/>
      <c r="L29" s="19" t="s">
        <v>16</v>
      </c>
      <c r="N29" s="688">
        <f t="shared" ref="N29:N30" si="7">F29</f>
        <v>70.3</v>
      </c>
      <c r="O29" s="17"/>
    </row>
    <row r="30" spans="1:15" ht="30">
      <c r="A30" s="104" t="s">
        <v>209</v>
      </c>
      <c r="B30" s="25" t="s">
        <v>210</v>
      </c>
      <c r="C30" s="24" t="s">
        <v>79</v>
      </c>
      <c r="D30" s="25" t="s">
        <v>14</v>
      </c>
      <c r="E30" s="24" t="s">
        <v>21</v>
      </c>
      <c r="F30" s="26">
        <v>17.8</v>
      </c>
      <c r="G30" s="36"/>
      <c r="H30" s="36"/>
      <c r="I30" s="27">
        <f>F30</f>
        <v>17.8</v>
      </c>
      <c r="J30" s="36"/>
      <c r="K30" s="36"/>
      <c r="L30" s="19" t="s">
        <v>16</v>
      </c>
      <c r="N30" s="688">
        <f t="shared" si="7"/>
        <v>17.8</v>
      </c>
      <c r="O30" s="17"/>
    </row>
    <row r="31" spans="1:15">
      <c r="A31" s="104" t="s">
        <v>211</v>
      </c>
      <c r="B31" s="25" t="s">
        <v>74</v>
      </c>
      <c r="C31" s="24" t="s">
        <v>18</v>
      </c>
      <c r="D31" s="25" t="s">
        <v>14</v>
      </c>
      <c r="E31" s="24" t="s">
        <v>21</v>
      </c>
      <c r="F31" s="26">
        <v>99.6</v>
      </c>
      <c r="G31" s="36"/>
      <c r="H31" s="36"/>
      <c r="I31" s="27">
        <f>F31</f>
        <v>99.6</v>
      </c>
      <c r="J31" s="36"/>
      <c r="K31" s="36"/>
      <c r="L31" s="19" t="s">
        <v>16</v>
      </c>
      <c r="N31" s="569"/>
      <c r="O31" s="688">
        <f>F31</f>
        <v>99.6</v>
      </c>
    </row>
    <row r="32" spans="1:15">
      <c r="A32" s="105" t="s">
        <v>212</v>
      </c>
      <c r="B32" s="29" t="s">
        <v>90</v>
      </c>
      <c r="C32" s="28" t="s">
        <v>91</v>
      </c>
      <c r="D32" s="29" t="s">
        <v>14</v>
      </c>
      <c r="E32" s="28" t="s">
        <v>21</v>
      </c>
      <c r="F32" s="30">
        <v>18.100000000000001</v>
      </c>
      <c r="G32" s="78">
        <f>F32</f>
        <v>18.100000000000001</v>
      </c>
      <c r="H32" s="36"/>
      <c r="I32" s="36"/>
      <c r="J32" s="36"/>
      <c r="K32" s="36"/>
      <c r="L32" s="106" t="s">
        <v>47</v>
      </c>
      <c r="N32" s="17"/>
      <c r="O32" s="17"/>
    </row>
    <row r="33" spans="1:16">
      <c r="A33" s="107" t="s">
        <v>213</v>
      </c>
      <c r="B33" s="108" t="s">
        <v>214</v>
      </c>
      <c r="C33" s="109" t="s">
        <v>37</v>
      </c>
      <c r="D33" s="25" t="s">
        <v>14</v>
      </c>
      <c r="E33" s="24" t="s">
        <v>21</v>
      </c>
      <c r="F33" s="110">
        <v>36.700000000000003</v>
      </c>
      <c r="G33" s="36"/>
      <c r="H33" s="36"/>
      <c r="I33" s="27">
        <f>F33</f>
        <v>36.700000000000003</v>
      </c>
      <c r="J33" s="36"/>
      <c r="K33" s="36"/>
      <c r="L33" s="19" t="s">
        <v>16</v>
      </c>
      <c r="N33" s="688">
        <f t="shared" ref="N33:N36" si="8">F33</f>
        <v>36.700000000000003</v>
      </c>
      <c r="O33" s="17"/>
    </row>
    <row r="34" spans="1:16">
      <c r="A34" s="107" t="s">
        <v>215</v>
      </c>
      <c r="B34" s="108" t="s">
        <v>216</v>
      </c>
      <c r="C34" s="111" t="s">
        <v>217</v>
      </c>
      <c r="D34" s="25" t="s">
        <v>14</v>
      </c>
      <c r="E34" s="24" t="s">
        <v>21</v>
      </c>
      <c r="F34" s="110">
        <v>17.79</v>
      </c>
      <c r="G34" s="36"/>
      <c r="H34" s="36"/>
      <c r="I34" s="27">
        <f>F34</f>
        <v>17.79</v>
      </c>
      <c r="J34" s="36"/>
      <c r="K34" s="36"/>
      <c r="L34" s="19" t="s">
        <v>16</v>
      </c>
      <c r="N34" s="688">
        <f t="shared" si="8"/>
        <v>17.79</v>
      </c>
      <c r="O34" s="17"/>
    </row>
    <row r="35" spans="1:16">
      <c r="A35" s="107" t="s">
        <v>215</v>
      </c>
      <c r="B35" s="108" t="s">
        <v>218</v>
      </c>
      <c r="C35" s="109" t="s">
        <v>37</v>
      </c>
      <c r="D35" s="25" t="s">
        <v>14</v>
      </c>
      <c r="E35" s="24" t="s">
        <v>21</v>
      </c>
      <c r="F35" s="110">
        <v>12.87</v>
      </c>
      <c r="G35" s="36"/>
      <c r="H35" s="36"/>
      <c r="I35" s="27">
        <f>F35</f>
        <v>12.87</v>
      </c>
      <c r="J35" s="36"/>
      <c r="K35" s="36"/>
      <c r="L35" s="19" t="s">
        <v>16</v>
      </c>
      <c r="N35" s="688">
        <f t="shared" si="8"/>
        <v>12.87</v>
      </c>
      <c r="O35" s="17"/>
    </row>
    <row r="36" spans="1:16">
      <c r="A36" s="107" t="s">
        <v>219</v>
      </c>
      <c r="B36" s="108" t="s">
        <v>218</v>
      </c>
      <c r="C36" s="109" t="s">
        <v>37</v>
      </c>
      <c r="D36" s="25" t="s">
        <v>14</v>
      </c>
      <c r="E36" s="24" t="s">
        <v>21</v>
      </c>
      <c r="F36" s="110">
        <v>13.77</v>
      </c>
      <c r="G36" s="36"/>
      <c r="H36" s="36"/>
      <c r="I36" s="27">
        <f>F36</f>
        <v>13.77</v>
      </c>
      <c r="J36" s="36"/>
      <c r="K36" s="36"/>
      <c r="L36" s="19" t="s">
        <v>16</v>
      </c>
      <c r="N36" s="688">
        <f t="shared" si="8"/>
        <v>13.77</v>
      </c>
      <c r="O36" s="17"/>
    </row>
    <row r="37" spans="1:16">
      <c r="A37" s="112"/>
      <c r="B37" s="113" t="s">
        <v>220</v>
      </c>
      <c r="C37" s="113"/>
      <c r="D37" s="114"/>
      <c r="E37" s="115"/>
      <c r="F37" s="83">
        <f>SUM(F3:F36)</f>
        <v>666.83000000000015</v>
      </c>
      <c r="G37" s="78">
        <f>SUM(G3:G36)</f>
        <v>18.100000000000001</v>
      </c>
      <c r="H37" s="84">
        <f>SUM(H3:H36)</f>
        <v>0</v>
      </c>
      <c r="I37" s="27">
        <f>SUM(I3:I36)</f>
        <v>556.33000000000004</v>
      </c>
      <c r="J37" s="42">
        <f>SUM(J3:J32)</f>
        <v>39.5</v>
      </c>
      <c r="K37" s="79">
        <f>SUM(K3:K32)</f>
        <v>52.900000000000006</v>
      </c>
      <c r="L37" s="116">
        <f>SUM(H37:K37)</f>
        <v>648.73</v>
      </c>
      <c r="N37" s="718">
        <f>SUM(N3:N36)</f>
        <v>261.43</v>
      </c>
      <c r="O37" s="718">
        <f>SUM(O3:O36)</f>
        <v>294.89999999999998</v>
      </c>
      <c r="P37" s="719">
        <f>N37+O37</f>
        <v>556.32999999999993</v>
      </c>
    </row>
    <row r="38" spans="1:16">
      <c r="B38" s="46" t="s">
        <v>99</v>
      </c>
      <c r="D38" s="46"/>
      <c r="F38" s="47">
        <f>SUM(G37:K37)</f>
        <v>666.83</v>
      </c>
      <c r="G38" s="45"/>
      <c r="H38" s="45"/>
      <c r="I38" s="45"/>
      <c r="J38" s="45"/>
      <c r="K38" s="45"/>
    </row>
    <row r="39" spans="1:16">
      <c r="B39" s="48" t="s">
        <v>100</v>
      </c>
      <c r="D39" s="1"/>
      <c r="F39" s="49">
        <f>I37+J37+K37</f>
        <v>648.73</v>
      </c>
      <c r="G39" s="45"/>
      <c r="H39" s="45"/>
      <c r="I39" s="45"/>
      <c r="J39" s="45"/>
      <c r="K39" s="45"/>
    </row>
    <row r="40" spans="1:16">
      <c r="B40" s="1" t="s">
        <v>101</v>
      </c>
      <c r="D40" s="1"/>
      <c r="F40" s="49">
        <f>F37-G37</f>
        <v>648.73000000000013</v>
      </c>
      <c r="G40" s="45"/>
      <c r="H40" s="45"/>
      <c r="I40" s="45"/>
      <c r="J40" s="45"/>
      <c r="K40" s="45"/>
    </row>
    <row r="41" spans="1:16" s="120" customFormat="1">
      <c r="A41" s="117"/>
      <c r="B41" s="117"/>
      <c r="C41" s="117"/>
      <c r="D41" s="117"/>
      <c r="E41" s="117"/>
      <c r="F41" s="118"/>
      <c r="G41" s="119"/>
      <c r="H41" s="119"/>
      <c r="I41" s="119"/>
      <c r="J41" s="119"/>
      <c r="K41" s="119"/>
      <c r="N41" s="3"/>
      <c r="O41" s="3"/>
    </row>
    <row r="42" spans="1:16">
      <c r="B42" s="3" t="s">
        <v>102</v>
      </c>
      <c r="C42" s="50"/>
      <c r="G42" s="45"/>
      <c r="H42" s="45"/>
      <c r="I42" s="45"/>
      <c r="J42" s="45"/>
      <c r="K42" s="45"/>
    </row>
    <row r="43" spans="1:16">
      <c r="B43" s="51" t="s">
        <v>103</v>
      </c>
      <c r="C43" s="52" t="s">
        <v>37</v>
      </c>
      <c r="G43" s="45"/>
      <c r="H43" s="45"/>
      <c r="I43" s="45"/>
      <c r="J43" s="45"/>
      <c r="K43" s="45"/>
    </row>
    <row r="44" spans="1:16">
      <c r="B44" s="51" t="s">
        <v>104</v>
      </c>
      <c r="C44" s="52" t="s">
        <v>18</v>
      </c>
      <c r="G44" s="45"/>
      <c r="H44" s="45"/>
      <c r="I44" s="45"/>
      <c r="J44" s="45"/>
      <c r="K44" s="45"/>
    </row>
    <row r="45" spans="1:16">
      <c r="B45" s="51" t="s">
        <v>105</v>
      </c>
      <c r="C45" s="52" t="s">
        <v>79</v>
      </c>
      <c r="G45" s="45"/>
      <c r="H45" s="45"/>
      <c r="I45" s="45"/>
      <c r="J45" s="45"/>
      <c r="K45" s="45"/>
    </row>
    <row r="46" spans="1:16">
      <c r="B46" s="51" t="s">
        <v>106</v>
      </c>
      <c r="C46" s="52" t="s">
        <v>107</v>
      </c>
      <c r="G46" s="45"/>
      <c r="H46" s="45"/>
      <c r="I46" s="45"/>
      <c r="J46" s="45"/>
      <c r="K46" s="45"/>
    </row>
    <row r="47" spans="1:16" ht="17.100000000000001" customHeight="1">
      <c r="B47" s="51" t="s">
        <v>108</v>
      </c>
      <c r="C47" s="52" t="s">
        <v>49</v>
      </c>
      <c r="G47" s="45"/>
      <c r="H47" s="45"/>
      <c r="I47" s="45"/>
      <c r="J47" s="45"/>
      <c r="K47" s="45"/>
    </row>
    <row r="48" spans="1:16">
      <c r="G48" s="45"/>
      <c r="H48" s="45"/>
      <c r="I48" s="45"/>
      <c r="J48" s="45"/>
      <c r="K48" s="45"/>
    </row>
    <row r="49" spans="2:11">
      <c r="G49" s="45"/>
      <c r="H49" s="45"/>
      <c r="I49" s="45"/>
      <c r="J49" s="45"/>
      <c r="K49" s="45"/>
    </row>
    <row r="50" spans="2:11" ht="30" customHeight="1">
      <c r="B50" s="53" t="s">
        <v>109</v>
      </c>
      <c r="C50" s="727" t="s">
        <v>815</v>
      </c>
      <c r="D50" s="727"/>
      <c r="E50" s="727"/>
      <c r="F50" s="727"/>
      <c r="G50" s="727"/>
      <c r="H50" s="727"/>
      <c r="I50" s="727"/>
      <c r="J50" s="727"/>
      <c r="K50" s="54">
        <f>H37</f>
        <v>0</v>
      </c>
    </row>
    <row r="51" spans="2:11" ht="46.5" customHeight="1">
      <c r="B51" s="55" t="s">
        <v>111</v>
      </c>
      <c r="C51" s="728" t="s">
        <v>816</v>
      </c>
      <c r="D51" s="728"/>
      <c r="E51" s="728"/>
      <c r="F51" s="728"/>
      <c r="G51" s="728"/>
      <c r="H51" s="728"/>
      <c r="I51" s="728"/>
      <c r="J51" s="728"/>
      <c r="K51" s="56">
        <f>I37</f>
        <v>556.33000000000004</v>
      </c>
    </row>
    <row r="52" spans="2:11" ht="42" customHeight="1">
      <c r="B52" s="91" t="s">
        <v>113</v>
      </c>
      <c r="C52" s="729" t="s">
        <v>817</v>
      </c>
      <c r="D52" s="729"/>
      <c r="E52" s="729"/>
      <c r="F52" s="729"/>
      <c r="G52" s="729"/>
      <c r="H52" s="729"/>
      <c r="I52" s="729"/>
      <c r="J52" s="729"/>
      <c r="K52" s="58">
        <f>J37</f>
        <v>39.5</v>
      </c>
    </row>
    <row r="53" spans="2:11" ht="30" customHeight="1">
      <c r="B53" s="59" t="s">
        <v>115</v>
      </c>
      <c r="C53" s="730" t="s">
        <v>818</v>
      </c>
      <c r="D53" s="730"/>
      <c r="E53" s="730"/>
      <c r="F53" s="730"/>
      <c r="G53" s="730"/>
      <c r="H53" s="730"/>
      <c r="I53" s="730"/>
      <c r="J53" s="730"/>
      <c r="K53" s="60">
        <f>K37</f>
        <v>52.900000000000006</v>
      </c>
    </row>
    <row r="54" spans="2:11">
      <c r="B54" s="61"/>
      <c r="C54" s="721" t="s">
        <v>117</v>
      </c>
      <c r="D54" s="721"/>
      <c r="E54" s="721"/>
      <c r="F54" s="721"/>
      <c r="G54" s="721"/>
      <c r="H54" s="721"/>
      <c r="I54" s="721"/>
      <c r="J54" s="721"/>
      <c r="K54" s="44">
        <f>SUM(K50:K53)</f>
        <v>648.73</v>
      </c>
    </row>
    <row r="55" spans="2:11">
      <c r="B55" s="62"/>
      <c r="G55" s="45"/>
      <c r="H55" s="45"/>
      <c r="I55" s="45"/>
      <c r="J55" s="45"/>
      <c r="K55" s="45"/>
    </row>
    <row r="56" spans="2:11">
      <c r="B56" s="63" t="s">
        <v>118</v>
      </c>
      <c r="G56" s="45"/>
      <c r="H56" s="45"/>
      <c r="I56" s="45"/>
      <c r="J56" s="45"/>
      <c r="K56" s="64">
        <f>G37</f>
        <v>18.100000000000001</v>
      </c>
    </row>
  </sheetData>
  <mergeCells count="5">
    <mergeCell ref="C50:J50"/>
    <mergeCell ref="C51:J51"/>
    <mergeCell ref="C52:J52"/>
    <mergeCell ref="C53:J53"/>
    <mergeCell ref="C54:J54"/>
  </mergeCells>
  <pageMargins left="0.7" right="0.7" top="0.75" bottom="0.75" header="0.51180555555555496" footer="0.51180555555555496"/>
  <pageSetup paperSize="9" scale="90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MK57"/>
  <sheetViews>
    <sheetView topLeftCell="A22" zoomScaleNormal="100" workbookViewId="0">
      <selection activeCell="N38" sqref="N38:P38"/>
    </sheetView>
  </sheetViews>
  <sheetFormatPr defaultColWidth="9.140625" defaultRowHeight="15"/>
  <cols>
    <col min="1" max="1" width="9.5703125" style="1" customWidth="1"/>
    <col min="2" max="2" width="25.140625" style="2" customWidth="1"/>
    <col min="3" max="3" width="13.5703125" style="2" customWidth="1"/>
    <col min="4" max="4" width="26.140625" style="2" customWidth="1"/>
    <col min="5" max="5" width="12" style="1" customWidth="1"/>
    <col min="6" max="6" width="12.85546875" style="1" customWidth="1"/>
    <col min="7" max="7" width="9.140625" style="2"/>
    <col min="8" max="9" width="10.28515625" style="2" customWidth="1"/>
    <col min="10" max="10" width="11.140625" style="2" customWidth="1"/>
    <col min="11" max="11" width="10.42578125" style="2" customWidth="1"/>
    <col min="12" max="1025" width="9.140625" style="2"/>
  </cols>
  <sheetData>
    <row r="1" spans="1:15">
      <c r="A1" s="66"/>
      <c r="B1" s="67" t="s">
        <v>221</v>
      </c>
      <c r="C1" s="67"/>
      <c r="D1" s="67"/>
      <c r="E1" s="69"/>
      <c r="F1" s="67"/>
    </row>
    <row r="2" spans="1:15" ht="30">
      <c r="A2" s="70" t="s">
        <v>1</v>
      </c>
      <c r="B2" s="71" t="s">
        <v>120</v>
      </c>
      <c r="C2" s="71" t="s">
        <v>3</v>
      </c>
      <c r="D2" s="71" t="s">
        <v>4</v>
      </c>
      <c r="E2" s="70" t="s">
        <v>5</v>
      </c>
      <c r="F2" s="70" t="s">
        <v>6</v>
      </c>
      <c r="G2" s="72" t="s">
        <v>7</v>
      </c>
      <c r="H2" s="73" t="s">
        <v>8</v>
      </c>
      <c r="I2" s="74" t="s">
        <v>9</v>
      </c>
      <c r="J2" s="75" t="s">
        <v>10</v>
      </c>
      <c r="K2" s="76" t="s">
        <v>11</v>
      </c>
      <c r="N2" s="690" t="s">
        <v>826</v>
      </c>
      <c r="O2" s="690" t="s">
        <v>825</v>
      </c>
    </row>
    <row r="3" spans="1:15">
      <c r="A3" s="96">
        <v>201</v>
      </c>
      <c r="B3" s="97" t="s">
        <v>191</v>
      </c>
      <c r="C3" s="97" t="s">
        <v>18</v>
      </c>
      <c r="D3" s="97" t="s">
        <v>132</v>
      </c>
      <c r="E3" s="96" t="s">
        <v>19</v>
      </c>
      <c r="F3" s="98">
        <v>17.2</v>
      </c>
      <c r="G3" s="99"/>
      <c r="H3" s="36"/>
      <c r="I3" s="36"/>
      <c r="J3" s="36"/>
      <c r="K3" s="79">
        <f>F3</f>
        <v>17.2</v>
      </c>
      <c r="L3" s="19" t="s">
        <v>16</v>
      </c>
      <c r="N3" s="17"/>
      <c r="O3" s="17"/>
    </row>
    <row r="4" spans="1:15">
      <c r="A4" s="77">
        <v>202</v>
      </c>
      <c r="B4" s="101" t="s">
        <v>192</v>
      </c>
      <c r="C4" s="101" t="s">
        <v>18</v>
      </c>
      <c r="D4" s="101" t="s">
        <v>14</v>
      </c>
      <c r="E4" s="77" t="s">
        <v>21</v>
      </c>
      <c r="F4" s="102">
        <v>19.3</v>
      </c>
      <c r="G4" s="99"/>
      <c r="H4" s="36"/>
      <c r="I4" s="27">
        <f t="shared" ref="I4:I12" si="0">F4</f>
        <v>19.3</v>
      </c>
      <c r="J4" s="36"/>
      <c r="K4" s="36"/>
      <c r="L4" s="19" t="s">
        <v>16</v>
      </c>
      <c r="N4" s="17"/>
      <c r="O4" s="688">
        <f>F4</f>
        <v>19.3</v>
      </c>
    </row>
    <row r="5" spans="1:15">
      <c r="A5" s="24">
        <v>203</v>
      </c>
      <c r="B5" s="25" t="s">
        <v>192</v>
      </c>
      <c r="C5" s="25" t="s">
        <v>18</v>
      </c>
      <c r="D5" s="25" t="s">
        <v>14</v>
      </c>
      <c r="E5" s="24" t="s">
        <v>21</v>
      </c>
      <c r="F5" s="26">
        <v>20.2</v>
      </c>
      <c r="G5" s="36"/>
      <c r="H5" s="36"/>
      <c r="I5" s="27">
        <f t="shared" si="0"/>
        <v>20.2</v>
      </c>
      <c r="J5" s="36"/>
      <c r="K5" s="36"/>
      <c r="L5" s="19" t="s">
        <v>16</v>
      </c>
      <c r="N5" s="17"/>
      <c r="O5" s="688">
        <f t="shared" ref="O5:O8" si="1">F5</f>
        <v>20.2</v>
      </c>
    </row>
    <row r="6" spans="1:15">
      <c r="A6" s="24">
        <v>204</v>
      </c>
      <c r="B6" s="25" t="s">
        <v>192</v>
      </c>
      <c r="C6" s="25" t="s">
        <v>18</v>
      </c>
      <c r="D6" s="25" t="s">
        <v>14</v>
      </c>
      <c r="E6" s="24" t="s">
        <v>21</v>
      </c>
      <c r="F6" s="26">
        <v>21.1</v>
      </c>
      <c r="G6" s="36"/>
      <c r="H6" s="36"/>
      <c r="I6" s="27">
        <f t="shared" si="0"/>
        <v>21.1</v>
      </c>
      <c r="J6" s="36"/>
      <c r="K6" s="36"/>
      <c r="L6" s="19" t="s">
        <v>16</v>
      </c>
      <c r="N6" s="17"/>
      <c r="O6" s="688">
        <f t="shared" si="1"/>
        <v>21.1</v>
      </c>
    </row>
    <row r="7" spans="1:15">
      <c r="A7" s="24">
        <v>205</v>
      </c>
      <c r="B7" s="25" t="s">
        <v>192</v>
      </c>
      <c r="C7" s="25" t="s">
        <v>18</v>
      </c>
      <c r="D7" s="25" t="s">
        <v>14</v>
      </c>
      <c r="E7" s="24" t="s">
        <v>21</v>
      </c>
      <c r="F7" s="26">
        <v>20.3</v>
      </c>
      <c r="G7" s="36"/>
      <c r="H7" s="36"/>
      <c r="I7" s="27">
        <f t="shared" si="0"/>
        <v>20.3</v>
      </c>
      <c r="J7" s="36"/>
      <c r="K7" s="36"/>
      <c r="L7" s="19" t="s">
        <v>16</v>
      </c>
      <c r="N7" s="17"/>
      <c r="O7" s="688">
        <f t="shared" si="1"/>
        <v>20.3</v>
      </c>
    </row>
    <row r="8" spans="1:15">
      <c r="A8" s="24">
        <v>206</v>
      </c>
      <c r="B8" s="25" t="s">
        <v>192</v>
      </c>
      <c r="C8" s="25" t="s">
        <v>13</v>
      </c>
      <c r="D8" s="25" t="s">
        <v>14</v>
      </c>
      <c r="E8" s="24" t="s">
        <v>21</v>
      </c>
      <c r="F8" s="26">
        <v>20</v>
      </c>
      <c r="G8" s="36"/>
      <c r="H8" s="36"/>
      <c r="I8" s="27">
        <f t="shared" si="0"/>
        <v>20</v>
      </c>
      <c r="J8" s="36"/>
      <c r="K8" s="36"/>
      <c r="L8" s="19" t="s">
        <v>16</v>
      </c>
      <c r="N8" s="17"/>
      <c r="O8" s="688">
        <f t="shared" si="1"/>
        <v>20</v>
      </c>
    </row>
    <row r="9" spans="1:15">
      <c r="A9" s="24">
        <v>207</v>
      </c>
      <c r="B9" s="25" t="s">
        <v>12</v>
      </c>
      <c r="C9" s="25" t="s">
        <v>13</v>
      </c>
      <c r="D9" s="25" t="s">
        <v>14</v>
      </c>
      <c r="E9" s="24" t="s">
        <v>21</v>
      </c>
      <c r="F9" s="26">
        <v>7.3</v>
      </c>
      <c r="G9" s="36"/>
      <c r="H9" s="36"/>
      <c r="I9" s="27">
        <f t="shared" si="0"/>
        <v>7.3</v>
      </c>
      <c r="J9" s="36"/>
      <c r="K9" s="36"/>
      <c r="L9" s="19" t="s">
        <v>16</v>
      </c>
      <c r="N9" s="688">
        <f>F9</f>
        <v>7.3</v>
      </c>
      <c r="O9" s="17"/>
    </row>
    <row r="10" spans="1:15">
      <c r="A10" s="24" t="s">
        <v>222</v>
      </c>
      <c r="B10" s="25" t="s">
        <v>223</v>
      </c>
      <c r="C10" s="25" t="s">
        <v>13</v>
      </c>
      <c r="D10" s="25" t="s">
        <v>14</v>
      </c>
      <c r="E10" s="24" t="s">
        <v>21</v>
      </c>
      <c r="F10" s="26">
        <v>12.5</v>
      </c>
      <c r="G10" s="36"/>
      <c r="H10" s="36"/>
      <c r="I10" s="27">
        <f t="shared" si="0"/>
        <v>12.5</v>
      </c>
      <c r="J10" s="36"/>
      <c r="K10" s="36"/>
      <c r="L10" s="19" t="s">
        <v>16</v>
      </c>
      <c r="N10" s="688">
        <f t="shared" ref="N10:N12" si="2">F10</f>
        <v>12.5</v>
      </c>
      <c r="O10" s="17"/>
    </row>
    <row r="11" spans="1:15">
      <c r="A11" s="24">
        <v>208</v>
      </c>
      <c r="B11" s="25" t="s">
        <v>194</v>
      </c>
      <c r="C11" s="25" t="s">
        <v>13</v>
      </c>
      <c r="D11" s="25" t="s">
        <v>14</v>
      </c>
      <c r="E11" s="24" t="s">
        <v>21</v>
      </c>
      <c r="F11" s="26">
        <v>19.899999999999999</v>
      </c>
      <c r="G11" s="36"/>
      <c r="H11" s="36"/>
      <c r="I11" s="27">
        <f t="shared" si="0"/>
        <v>19.899999999999999</v>
      </c>
      <c r="J11" s="36"/>
      <c r="K11" s="36"/>
      <c r="L11" s="19" t="s">
        <v>16</v>
      </c>
      <c r="N11" s="688">
        <f t="shared" si="2"/>
        <v>19.899999999999999</v>
      </c>
      <c r="O11" s="17"/>
    </row>
    <row r="12" spans="1:15">
      <c r="A12" s="24">
        <v>209</v>
      </c>
      <c r="B12" s="25" t="s">
        <v>224</v>
      </c>
      <c r="C12" s="25" t="s">
        <v>225</v>
      </c>
      <c r="D12" s="25" t="s">
        <v>14</v>
      </c>
      <c r="E12" s="24" t="s">
        <v>21</v>
      </c>
      <c r="F12" s="26">
        <v>19.7</v>
      </c>
      <c r="G12" s="36"/>
      <c r="H12" s="36"/>
      <c r="I12" s="27">
        <f t="shared" si="0"/>
        <v>19.7</v>
      </c>
      <c r="J12" s="36"/>
      <c r="K12" s="36"/>
      <c r="L12" s="19" t="s">
        <v>16</v>
      </c>
      <c r="N12" s="688">
        <f t="shared" si="2"/>
        <v>19.7</v>
      </c>
      <c r="O12" s="17"/>
    </row>
    <row r="13" spans="1:15">
      <c r="A13" s="12">
        <v>210</v>
      </c>
      <c r="B13" s="13" t="s">
        <v>196</v>
      </c>
      <c r="C13" s="13" t="s">
        <v>13</v>
      </c>
      <c r="D13" s="13" t="s">
        <v>14</v>
      </c>
      <c r="E13" s="12" t="s">
        <v>15</v>
      </c>
      <c r="F13" s="14">
        <v>20.6</v>
      </c>
      <c r="G13" s="36"/>
      <c r="H13" s="36"/>
      <c r="I13" s="36"/>
      <c r="J13" s="42">
        <f>F13</f>
        <v>20.6</v>
      </c>
      <c r="K13" s="36"/>
      <c r="L13" s="19" t="s">
        <v>16</v>
      </c>
      <c r="N13" s="17"/>
      <c r="O13" s="17"/>
    </row>
    <row r="14" spans="1:15" ht="30.75" customHeight="1">
      <c r="A14" s="12">
        <v>211</v>
      </c>
      <c r="B14" s="13" t="s">
        <v>226</v>
      </c>
      <c r="C14" s="13" t="s">
        <v>13</v>
      </c>
      <c r="D14" s="13" t="s">
        <v>14</v>
      </c>
      <c r="E14" s="12" t="s">
        <v>15</v>
      </c>
      <c r="F14" s="14">
        <v>20.6</v>
      </c>
      <c r="G14" s="36"/>
      <c r="H14" s="36"/>
      <c r="I14" s="36"/>
      <c r="J14" s="42">
        <f>F14</f>
        <v>20.6</v>
      </c>
      <c r="K14" s="36"/>
      <c r="L14" s="19" t="s">
        <v>16</v>
      </c>
      <c r="N14" s="17"/>
      <c r="O14" s="17"/>
    </row>
    <row r="15" spans="1:15">
      <c r="A15" s="24">
        <v>212</v>
      </c>
      <c r="B15" s="25" t="s">
        <v>22</v>
      </c>
      <c r="C15" s="25" t="s">
        <v>13</v>
      </c>
      <c r="D15" s="25" t="s">
        <v>14</v>
      </c>
      <c r="E15" s="24" t="s">
        <v>21</v>
      </c>
      <c r="F15" s="26">
        <v>19.600000000000001</v>
      </c>
      <c r="G15" s="36"/>
      <c r="H15" s="36"/>
      <c r="I15" s="27">
        <f>F15</f>
        <v>19.600000000000001</v>
      </c>
      <c r="J15" s="36"/>
      <c r="K15" s="36"/>
      <c r="L15" s="19" t="s">
        <v>16</v>
      </c>
      <c r="N15" s="688">
        <f>F15</f>
        <v>19.600000000000001</v>
      </c>
      <c r="O15" s="17"/>
    </row>
    <row r="16" spans="1:15">
      <c r="A16" s="24">
        <v>213</v>
      </c>
      <c r="B16" s="25" t="s">
        <v>192</v>
      </c>
      <c r="C16" s="25" t="s">
        <v>13</v>
      </c>
      <c r="D16" s="25" t="s">
        <v>14</v>
      </c>
      <c r="E16" s="24" t="s">
        <v>21</v>
      </c>
      <c r="F16" s="26">
        <v>19.899999999999999</v>
      </c>
      <c r="G16" s="36"/>
      <c r="H16" s="36"/>
      <c r="I16" s="27">
        <f>F16</f>
        <v>19.899999999999999</v>
      </c>
      <c r="J16" s="36"/>
      <c r="K16" s="36"/>
      <c r="L16" s="19" t="s">
        <v>16</v>
      </c>
      <c r="N16" s="17"/>
      <c r="O16" s="688">
        <f t="shared" ref="O16:O19" si="3">F16</f>
        <v>19.899999999999999</v>
      </c>
    </row>
    <row r="17" spans="1:15">
      <c r="A17" s="24">
        <v>214</v>
      </c>
      <c r="B17" s="25" t="s">
        <v>192</v>
      </c>
      <c r="C17" s="25" t="s">
        <v>13</v>
      </c>
      <c r="D17" s="25" t="s">
        <v>14</v>
      </c>
      <c r="E17" s="24" t="s">
        <v>21</v>
      </c>
      <c r="F17" s="26">
        <v>20.100000000000001</v>
      </c>
      <c r="G17" s="36"/>
      <c r="H17" s="36"/>
      <c r="I17" s="27">
        <f>F17</f>
        <v>20.100000000000001</v>
      </c>
      <c r="J17" s="36"/>
      <c r="K17" s="36"/>
      <c r="L17" s="19" t="s">
        <v>16</v>
      </c>
      <c r="N17" s="17"/>
      <c r="O17" s="688">
        <f t="shared" si="3"/>
        <v>20.100000000000001</v>
      </c>
    </row>
    <row r="18" spans="1:15">
      <c r="A18" s="24">
        <v>215</v>
      </c>
      <c r="B18" s="25" t="s">
        <v>192</v>
      </c>
      <c r="C18" s="25" t="s">
        <v>13</v>
      </c>
      <c r="D18" s="25" t="s">
        <v>14</v>
      </c>
      <c r="E18" s="24" t="s">
        <v>21</v>
      </c>
      <c r="F18" s="26">
        <v>19.600000000000001</v>
      </c>
      <c r="G18" s="36"/>
      <c r="H18" s="36"/>
      <c r="I18" s="27">
        <f>F18</f>
        <v>19.600000000000001</v>
      </c>
      <c r="J18" s="36"/>
      <c r="K18" s="36"/>
      <c r="L18" s="19" t="s">
        <v>16</v>
      </c>
      <c r="N18" s="17"/>
      <c r="O18" s="688">
        <f t="shared" si="3"/>
        <v>19.600000000000001</v>
      </c>
    </row>
    <row r="19" spans="1:15">
      <c r="A19" s="24">
        <v>216</v>
      </c>
      <c r="B19" s="25" t="s">
        <v>192</v>
      </c>
      <c r="C19" s="25" t="s">
        <v>13</v>
      </c>
      <c r="D19" s="25" t="s">
        <v>14</v>
      </c>
      <c r="E19" s="24" t="s">
        <v>21</v>
      </c>
      <c r="F19" s="26">
        <v>13.6</v>
      </c>
      <c r="G19" s="36"/>
      <c r="H19" s="36"/>
      <c r="I19" s="27">
        <f>F19</f>
        <v>13.6</v>
      </c>
      <c r="J19" s="36"/>
      <c r="K19" s="36"/>
      <c r="L19" s="19" t="s">
        <v>16</v>
      </c>
      <c r="N19" s="17"/>
      <c r="O19" s="688">
        <f t="shared" si="3"/>
        <v>13.6</v>
      </c>
    </row>
    <row r="20" spans="1:15" ht="30">
      <c r="A20" s="20" t="s">
        <v>227</v>
      </c>
      <c r="B20" s="21" t="s">
        <v>199</v>
      </c>
      <c r="C20" s="21" t="s">
        <v>13</v>
      </c>
      <c r="D20" s="21" t="s">
        <v>29</v>
      </c>
      <c r="E20" s="20" t="s">
        <v>19</v>
      </c>
      <c r="F20" s="22">
        <v>2.7</v>
      </c>
      <c r="G20" s="36"/>
      <c r="H20" s="36"/>
      <c r="I20" s="36"/>
      <c r="J20" s="36"/>
      <c r="K20" s="79">
        <f>F20</f>
        <v>2.7</v>
      </c>
      <c r="L20" s="19" t="s">
        <v>16</v>
      </c>
      <c r="N20" s="17"/>
      <c r="O20" s="17"/>
    </row>
    <row r="21" spans="1:15">
      <c r="A21" s="24" t="s">
        <v>228</v>
      </c>
      <c r="B21" s="25" t="s">
        <v>30</v>
      </c>
      <c r="C21" s="25" t="s">
        <v>13</v>
      </c>
      <c r="D21" s="25" t="s">
        <v>14</v>
      </c>
      <c r="E21" s="24" t="s">
        <v>21</v>
      </c>
      <c r="F21" s="26">
        <v>3.2</v>
      </c>
      <c r="G21" s="36"/>
      <c r="H21" s="36"/>
      <c r="I21" s="27">
        <f>F21</f>
        <v>3.2</v>
      </c>
      <c r="J21" s="36"/>
      <c r="K21" s="36"/>
      <c r="L21" s="19" t="s">
        <v>16</v>
      </c>
      <c r="N21" s="17"/>
      <c r="O21" s="688">
        <f t="shared" ref="O21:O22" si="4">F21</f>
        <v>3.2</v>
      </c>
    </row>
    <row r="22" spans="1:15">
      <c r="A22" s="24">
        <v>217</v>
      </c>
      <c r="B22" s="25" t="s">
        <v>192</v>
      </c>
      <c r="C22" s="25" t="s">
        <v>13</v>
      </c>
      <c r="D22" s="25" t="s">
        <v>14</v>
      </c>
      <c r="E22" s="24" t="s">
        <v>21</v>
      </c>
      <c r="F22" s="26">
        <v>13.7</v>
      </c>
      <c r="G22" s="36"/>
      <c r="H22" s="36"/>
      <c r="I22" s="27">
        <f>F22</f>
        <v>13.7</v>
      </c>
      <c r="J22" s="36"/>
      <c r="K22" s="36"/>
      <c r="L22" s="19" t="s">
        <v>16</v>
      </c>
      <c r="N22" s="17"/>
      <c r="O22" s="688">
        <f t="shared" si="4"/>
        <v>13.7</v>
      </c>
    </row>
    <row r="23" spans="1:15">
      <c r="A23" s="20" t="s">
        <v>229</v>
      </c>
      <c r="B23" s="21" t="s">
        <v>199</v>
      </c>
      <c r="C23" s="21" t="s">
        <v>18</v>
      </c>
      <c r="D23" s="21" t="s">
        <v>132</v>
      </c>
      <c r="E23" s="20" t="s">
        <v>19</v>
      </c>
      <c r="F23" s="22">
        <v>2.7</v>
      </c>
      <c r="G23" s="36"/>
      <c r="H23" s="36"/>
      <c r="I23" s="36"/>
      <c r="J23" s="36"/>
      <c r="K23" s="79">
        <f>F23</f>
        <v>2.7</v>
      </c>
      <c r="L23" s="19" t="s">
        <v>16</v>
      </c>
      <c r="N23" s="17"/>
      <c r="O23" s="17"/>
    </row>
    <row r="24" spans="1:15">
      <c r="A24" s="24" t="s">
        <v>230</v>
      </c>
      <c r="B24" s="25" t="s">
        <v>30</v>
      </c>
      <c r="C24" s="25" t="s">
        <v>18</v>
      </c>
      <c r="D24" s="25" t="s">
        <v>14</v>
      </c>
      <c r="E24" s="24" t="s">
        <v>21</v>
      </c>
      <c r="F24" s="26">
        <v>3.3</v>
      </c>
      <c r="G24" s="36"/>
      <c r="H24" s="36"/>
      <c r="I24" s="27">
        <f>F24</f>
        <v>3.3</v>
      </c>
      <c r="J24" s="36"/>
      <c r="K24" s="36"/>
      <c r="L24" s="19" t="s">
        <v>16</v>
      </c>
      <c r="N24" s="17"/>
      <c r="O24" s="688">
        <f t="shared" ref="O24:O25" si="5">F24</f>
        <v>3.3</v>
      </c>
    </row>
    <row r="25" spans="1:15">
      <c r="A25" s="24">
        <v>218</v>
      </c>
      <c r="B25" s="25" t="s">
        <v>192</v>
      </c>
      <c r="C25" s="25" t="s">
        <v>13</v>
      </c>
      <c r="D25" s="25" t="s">
        <v>14</v>
      </c>
      <c r="E25" s="24" t="s">
        <v>21</v>
      </c>
      <c r="F25" s="26">
        <v>20.100000000000001</v>
      </c>
      <c r="G25" s="36"/>
      <c r="H25" s="36"/>
      <c r="I25" s="27">
        <f>F25</f>
        <v>20.100000000000001</v>
      </c>
      <c r="J25" s="36"/>
      <c r="K25" s="36"/>
      <c r="L25" s="19" t="s">
        <v>16</v>
      </c>
      <c r="N25" s="17"/>
      <c r="O25" s="688">
        <f t="shared" si="5"/>
        <v>20.100000000000001</v>
      </c>
    </row>
    <row r="26" spans="1:15" ht="30">
      <c r="A26" s="20">
        <v>219</v>
      </c>
      <c r="B26" s="21" t="s">
        <v>203</v>
      </c>
      <c r="C26" s="21" t="s">
        <v>13</v>
      </c>
      <c r="D26" s="21" t="s">
        <v>29</v>
      </c>
      <c r="E26" s="20" t="s">
        <v>19</v>
      </c>
      <c r="F26" s="22">
        <v>18.100000000000001</v>
      </c>
      <c r="G26" s="36"/>
      <c r="H26" s="36"/>
      <c r="I26" s="36"/>
      <c r="J26" s="36"/>
      <c r="K26" s="79">
        <f>F26</f>
        <v>18.100000000000001</v>
      </c>
      <c r="L26" s="19" t="s">
        <v>16</v>
      </c>
      <c r="N26" s="17"/>
      <c r="O26" s="17"/>
    </row>
    <row r="27" spans="1:15" ht="30">
      <c r="A27" s="20">
        <v>220</v>
      </c>
      <c r="B27" s="21" t="s">
        <v>205</v>
      </c>
      <c r="C27" s="21" t="s">
        <v>13</v>
      </c>
      <c r="D27" s="21" t="s">
        <v>29</v>
      </c>
      <c r="E27" s="20" t="s">
        <v>19</v>
      </c>
      <c r="F27" s="22">
        <v>5.8</v>
      </c>
      <c r="G27" s="36"/>
      <c r="H27" s="36"/>
      <c r="I27" s="36"/>
      <c r="J27" s="36"/>
      <c r="K27" s="79">
        <f>F27</f>
        <v>5.8</v>
      </c>
      <c r="L27" s="19" t="s">
        <v>16</v>
      </c>
      <c r="N27" s="17"/>
      <c r="O27" s="17"/>
    </row>
    <row r="28" spans="1:15" ht="30">
      <c r="A28" s="24">
        <v>221</v>
      </c>
      <c r="B28" s="25" t="s">
        <v>206</v>
      </c>
      <c r="C28" s="25" t="s">
        <v>225</v>
      </c>
      <c r="D28" s="25" t="s">
        <v>29</v>
      </c>
      <c r="E28" s="24" t="s">
        <v>21</v>
      </c>
      <c r="F28" s="26">
        <v>5.9</v>
      </c>
      <c r="G28" s="36"/>
      <c r="H28" s="36"/>
      <c r="I28" s="27">
        <f t="shared" ref="I28:I33" si="6">F28</f>
        <v>5.9</v>
      </c>
      <c r="J28" s="36"/>
      <c r="K28" s="36"/>
      <c r="L28" s="19" t="s">
        <v>16</v>
      </c>
      <c r="N28" s="17"/>
      <c r="O28" s="688">
        <f>F28</f>
        <v>5.9</v>
      </c>
    </row>
    <row r="29" spans="1:15">
      <c r="A29" s="104" t="s">
        <v>231</v>
      </c>
      <c r="B29" s="25" t="s">
        <v>232</v>
      </c>
      <c r="C29" s="25" t="s">
        <v>37</v>
      </c>
      <c r="D29" s="25" t="s">
        <v>14</v>
      </c>
      <c r="E29" s="24" t="s">
        <v>21</v>
      </c>
      <c r="F29" s="26">
        <v>4.7</v>
      </c>
      <c r="G29" s="36"/>
      <c r="H29" s="36"/>
      <c r="I29" s="27">
        <f t="shared" si="6"/>
        <v>4.7</v>
      </c>
      <c r="J29" s="36"/>
      <c r="K29" s="36"/>
      <c r="L29" s="19" t="s">
        <v>16</v>
      </c>
      <c r="N29" s="688">
        <f t="shared" ref="N29:N33" si="7">F29</f>
        <v>4.7</v>
      </c>
      <c r="O29" s="17"/>
    </row>
    <row r="30" spans="1:15">
      <c r="A30" s="104" t="s">
        <v>233</v>
      </c>
      <c r="B30" s="25" t="s">
        <v>234</v>
      </c>
      <c r="C30" s="25" t="s">
        <v>37</v>
      </c>
      <c r="D30" s="25" t="s">
        <v>14</v>
      </c>
      <c r="E30" s="24" t="s">
        <v>21</v>
      </c>
      <c r="F30" s="26">
        <v>12.5</v>
      </c>
      <c r="G30" s="36"/>
      <c r="H30" s="36"/>
      <c r="I30" s="27">
        <f t="shared" si="6"/>
        <v>12.5</v>
      </c>
      <c r="J30" s="36"/>
      <c r="K30" s="36"/>
      <c r="L30" s="19" t="s">
        <v>16</v>
      </c>
      <c r="N30" s="688">
        <f t="shared" si="7"/>
        <v>12.5</v>
      </c>
      <c r="O30" s="17"/>
    </row>
    <row r="31" spans="1:15">
      <c r="A31" s="104" t="s">
        <v>235</v>
      </c>
      <c r="B31" s="25" t="s">
        <v>236</v>
      </c>
      <c r="C31" s="25" t="s">
        <v>37</v>
      </c>
      <c r="D31" s="25" t="s">
        <v>14</v>
      </c>
      <c r="E31" s="24" t="s">
        <v>21</v>
      </c>
      <c r="F31" s="26">
        <v>12.5</v>
      </c>
      <c r="G31" s="36"/>
      <c r="H31" s="36"/>
      <c r="I31" s="27">
        <f t="shared" si="6"/>
        <v>12.5</v>
      </c>
      <c r="J31" s="36"/>
      <c r="K31" s="36"/>
      <c r="L31" s="19" t="s">
        <v>16</v>
      </c>
      <c r="N31" s="688">
        <f t="shared" si="7"/>
        <v>12.5</v>
      </c>
      <c r="O31" s="17"/>
    </row>
    <row r="32" spans="1:15">
      <c r="A32" s="104" t="s">
        <v>237</v>
      </c>
      <c r="B32" s="25" t="s">
        <v>55</v>
      </c>
      <c r="C32" s="25" t="s">
        <v>37</v>
      </c>
      <c r="D32" s="25" t="s">
        <v>14</v>
      </c>
      <c r="E32" s="24" t="s">
        <v>21</v>
      </c>
      <c r="F32" s="26">
        <v>18.100000000000001</v>
      </c>
      <c r="G32" s="36"/>
      <c r="H32" s="36"/>
      <c r="I32" s="27">
        <f t="shared" si="6"/>
        <v>18.100000000000001</v>
      </c>
      <c r="J32" s="36"/>
      <c r="K32" s="36"/>
      <c r="L32" s="19" t="s">
        <v>16</v>
      </c>
      <c r="N32" s="688">
        <f t="shared" si="7"/>
        <v>18.100000000000001</v>
      </c>
      <c r="O32" s="17"/>
    </row>
    <row r="33" spans="1:16">
      <c r="A33" s="104" t="s">
        <v>238</v>
      </c>
      <c r="B33" s="25" t="s">
        <v>74</v>
      </c>
      <c r="C33" s="25" t="s">
        <v>13</v>
      </c>
      <c r="D33" s="25" t="s">
        <v>14</v>
      </c>
      <c r="E33" s="24" t="s">
        <v>21</v>
      </c>
      <c r="F33" s="26">
        <v>96</v>
      </c>
      <c r="G33" s="36"/>
      <c r="H33" s="36"/>
      <c r="I33" s="27">
        <f t="shared" si="6"/>
        <v>96</v>
      </c>
      <c r="J33" s="36"/>
      <c r="K33" s="36"/>
      <c r="L33" s="19" t="s">
        <v>16</v>
      </c>
      <c r="N33" s="688">
        <f t="shared" si="7"/>
        <v>96</v>
      </c>
      <c r="O33" s="17"/>
    </row>
    <row r="34" spans="1:16">
      <c r="A34" s="121" t="s">
        <v>239</v>
      </c>
      <c r="B34" s="21" t="s">
        <v>50</v>
      </c>
      <c r="C34" s="21" t="s">
        <v>13</v>
      </c>
      <c r="D34" s="21" t="s">
        <v>14</v>
      </c>
      <c r="E34" s="20" t="s">
        <v>19</v>
      </c>
      <c r="F34" s="22">
        <v>6.6</v>
      </c>
      <c r="G34" s="36"/>
      <c r="H34" s="36"/>
      <c r="I34" s="36"/>
      <c r="J34" s="36"/>
      <c r="K34" s="79">
        <f>F34</f>
        <v>6.6</v>
      </c>
      <c r="L34" s="19" t="s">
        <v>16</v>
      </c>
      <c r="N34" s="17"/>
      <c r="O34" s="17"/>
    </row>
    <row r="35" spans="1:16">
      <c r="A35" s="104" t="s">
        <v>240</v>
      </c>
      <c r="B35" s="25" t="s">
        <v>184</v>
      </c>
      <c r="C35" s="25" t="s">
        <v>13</v>
      </c>
      <c r="D35" s="25" t="s">
        <v>14</v>
      </c>
      <c r="E35" s="24" t="s">
        <v>21</v>
      </c>
      <c r="F35" s="26">
        <v>22.1</v>
      </c>
      <c r="G35" s="36"/>
      <c r="H35" s="36"/>
      <c r="I35" s="27">
        <f>F35</f>
        <v>22.1</v>
      </c>
      <c r="J35" s="36"/>
      <c r="K35" s="36"/>
      <c r="L35" s="19" t="s">
        <v>16</v>
      </c>
      <c r="N35" s="688">
        <f t="shared" ref="N35:N36" si="8">F35</f>
        <v>22.1</v>
      </c>
      <c r="O35" s="17"/>
    </row>
    <row r="36" spans="1:16" ht="30">
      <c r="A36" s="104" t="s">
        <v>241</v>
      </c>
      <c r="B36" s="25" t="s">
        <v>210</v>
      </c>
      <c r="C36" s="25" t="s">
        <v>91</v>
      </c>
      <c r="D36" s="25" t="s">
        <v>14</v>
      </c>
      <c r="E36" s="24" t="s">
        <v>21</v>
      </c>
      <c r="F36" s="26">
        <v>17.8</v>
      </c>
      <c r="G36" s="36"/>
      <c r="H36" s="36"/>
      <c r="I36" s="27">
        <f>F36</f>
        <v>17.8</v>
      </c>
      <c r="J36" s="36"/>
      <c r="K36" s="36"/>
      <c r="L36" s="19" t="s">
        <v>16</v>
      </c>
      <c r="N36" s="688">
        <f t="shared" si="8"/>
        <v>17.8</v>
      </c>
      <c r="O36" s="17"/>
    </row>
    <row r="37" spans="1:16">
      <c r="A37" s="105" t="s">
        <v>242</v>
      </c>
      <c r="B37" s="29" t="s">
        <v>243</v>
      </c>
      <c r="C37" s="29" t="s">
        <v>79</v>
      </c>
      <c r="D37" s="29" t="s">
        <v>14</v>
      </c>
      <c r="E37" s="28" t="s">
        <v>21</v>
      </c>
      <c r="F37" s="30">
        <v>18.100000000000001</v>
      </c>
      <c r="G37" s="78">
        <f>F37</f>
        <v>18.100000000000001</v>
      </c>
      <c r="H37" s="36"/>
      <c r="I37" s="36"/>
      <c r="J37" s="36"/>
      <c r="K37" s="36"/>
      <c r="L37" s="31" t="s">
        <v>47</v>
      </c>
      <c r="N37" s="123"/>
      <c r="O37" s="123"/>
      <c r="P37" s="124"/>
    </row>
    <row r="38" spans="1:16">
      <c r="A38" s="5"/>
      <c r="B38" s="114" t="s">
        <v>244</v>
      </c>
      <c r="C38" s="114"/>
      <c r="D38" s="114"/>
      <c r="E38" s="115"/>
      <c r="F38" s="83">
        <f t="shared" ref="F38:K38" si="9">SUM(F3:F37)</f>
        <v>595.40000000000009</v>
      </c>
      <c r="G38" s="78">
        <f t="shared" si="9"/>
        <v>18.100000000000001</v>
      </c>
      <c r="H38" s="84">
        <f t="shared" si="9"/>
        <v>0</v>
      </c>
      <c r="I38" s="27">
        <f t="shared" si="9"/>
        <v>483</v>
      </c>
      <c r="J38" s="42">
        <f t="shared" si="9"/>
        <v>41.2</v>
      </c>
      <c r="K38" s="79">
        <f t="shared" si="9"/>
        <v>53.1</v>
      </c>
      <c r="L38" s="85">
        <f>SUM(H38:K38)</f>
        <v>577.30000000000007</v>
      </c>
      <c r="N38" s="688">
        <f>SUM(N3:N37)</f>
        <v>262.7</v>
      </c>
      <c r="O38" s="688">
        <f>SUM(O3:O37)</f>
        <v>220.29999999999998</v>
      </c>
      <c r="P38" s="708">
        <f>N38+O38</f>
        <v>483</v>
      </c>
    </row>
    <row r="39" spans="1:16">
      <c r="B39" s="46" t="s">
        <v>99</v>
      </c>
      <c r="C39" s="1"/>
      <c r="F39" s="47">
        <f>SUM(G38:K38)</f>
        <v>595.40000000000009</v>
      </c>
      <c r="G39" s="45"/>
      <c r="H39" s="45"/>
      <c r="I39" s="45"/>
      <c r="J39" s="45"/>
      <c r="K39" s="45"/>
    </row>
    <row r="40" spans="1:16">
      <c r="B40" s="48" t="s">
        <v>100</v>
      </c>
      <c r="C40" s="1"/>
      <c r="F40" s="49">
        <f>I38+J38+K38</f>
        <v>577.30000000000007</v>
      </c>
      <c r="G40" s="45"/>
      <c r="H40" s="45"/>
      <c r="I40" s="45"/>
      <c r="J40" s="45"/>
      <c r="K40" s="45"/>
    </row>
    <row r="41" spans="1:16">
      <c r="B41" s="1" t="s">
        <v>101</v>
      </c>
      <c r="C41" s="1"/>
      <c r="F41" s="49">
        <f>F38-G38</f>
        <v>577.30000000000007</v>
      </c>
      <c r="G41" s="45"/>
      <c r="H41" s="45"/>
      <c r="I41" s="45"/>
      <c r="J41" s="45"/>
      <c r="K41" s="45"/>
    </row>
    <row r="42" spans="1:16">
      <c r="B42" s="1"/>
      <c r="C42" s="1"/>
      <c r="F42" s="47"/>
      <c r="G42" s="45"/>
      <c r="H42" s="45"/>
      <c r="I42" s="45"/>
      <c r="J42" s="45"/>
      <c r="K42" s="45"/>
    </row>
    <row r="43" spans="1:16">
      <c r="B43" s="3" t="s">
        <v>102</v>
      </c>
      <c r="C43" s="50"/>
      <c r="G43" s="45"/>
      <c r="H43" s="45"/>
      <c r="I43" s="45"/>
      <c r="J43" s="45"/>
      <c r="K43" s="45"/>
    </row>
    <row r="44" spans="1:16">
      <c r="B44" s="51" t="s">
        <v>103</v>
      </c>
      <c r="C44" s="52" t="s">
        <v>37</v>
      </c>
      <c r="G44" s="45"/>
      <c r="H44" s="45"/>
      <c r="I44" s="45"/>
      <c r="J44" s="45"/>
      <c r="K44" s="45"/>
    </row>
    <row r="45" spans="1:16">
      <c r="B45" s="51" t="s">
        <v>104</v>
      </c>
      <c r="C45" s="52" t="s">
        <v>18</v>
      </c>
      <c r="G45" s="45"/>
      <c r="H45" s="45"/>
      <c r="I45" s="45"/>
      <c r="J45" s="45"/>
      <c r="K45" s="45"/>
    </row>
    <row r="46" spans="1:16">
      <c r="B46" s="51" t="s">
        <v>105</v>
      </c>
      <c r="C46" s="52" t="s">
        <v>79</v>
      </c>
      <c r="G46" s="45"/>
      <c r="H46" s="45"/>
      <c r="I46" s="45"/>
      <c r="J46" s="45"/>
      <c r="K46" s="45"/>
    </row>
    <row r="47" spans="1:16">
      <c r="B47" s="51" t="s">
        <v>106</v>
      </c>
      <c r="C47" s="52" t="s">
        <v>107</v>
      </c>
      <c r="G47" s="45"/>
      <c r="H47" s="45"/>
      <c r="I47" s="45"/>
      <c r="J47" s="45"/>
      <c r="K47" s="45"/>
    </row>
    <row r="48" spans="1:16" ht="30">
      <c r="B48" s="51" t="s">
        <v>108</v>
      </c>
      <c r="C48" s="52" t="s">
        <v>49</v>
      </c>
      <c r="G48" s="45"/>
      <c r="H48" s="45"/>
      <c r="I48" s="45"/>
      <c r="J48" s="45"/>
      <c r="K48" s="45"/>
    </row>
    <row r="49" spans="2:11">
      <c r="C49" s="1"/>
      <c r="G49" s="45"/>
      <c r="H49" s="45"/>
      <c r="I49" s="45"/>
      <c r="J49" s="45"/>
      <c r="K49" s="45"/>
    </row>
    <row r="50" spans="2:11">
      <c r="C50" s="1"/>
      <c r="G50" s="45"/>
      <c r="H50" s="45"/>
      <c r="I50" s="45"/>
      <c r="J50" s="45"/>
      <c r="K50" s="45"/>
    </row>
    <row r="51" spans="2:11" ht="30" customHeight="1">
      <c r="B51" s="53" t="s">
        <v>109</v>
      </c>
      <c r="C51" s="727" t="s">
        <v>815</v>
      </c>
      <c r="D51" s="727"/>
      <c r="E51" s="727"/>
      <c r="F51" s="727"/>
      <c r="G51" s="727"/>
      <c r="H51" s="727"/>
      <c r="I51" s="727"/>
      <c r="J51" s="727"/>
      <c r="K51" s="54">
        <f>H38</f>
        <v>0</v>
      </c>
    </row>
    <row r="52" spans="2:11" ht="44.25" customHeight="1">
      <c r="B52" s="55" t="s">
        <v>111</v>
      </c>
      <c r="C52" s="728" t="s">
        <v>816</v>
      </c>
      <c r="D52" s="728"/>
      <c r="E52" s="728"/>
      <c r="F52" s="728"/>
      <c r="G52" s="728"/>
      <c r="H52" s="728"/>
      <c r="I52" s="728"/>
      <c r="J52" s="728"/>
      <c r="K52" s="56">
        <f>I38</f>
        <v>483</v>
      </c>
    </row>
    <row r="53" spans="2:11" ht="42" customHeight="1">
      <c r="B53" s="91" t="s">
        <v>113</v>
      </c>
      <c r="C53" s="729" t="s">
        <v>817</v>
      </c>
      <c r="D53" s="729"/>
      <c r="E53" s="729"/>
      <c r="F53" s="729"/>
      <c r="G53" s="729"/>
      <c r="H53" s="729"/>
      <c r="I53" s="729"/>
      <c r="J53" s="729"/>
      <c r="K53" s="58">
        <f>J38</f>
        <v>41.2</v>
      </c>
    </row>
    <row r="54" spans="2:11" ht="30" customHeight="1">
      <c r="B54" s="59" t="s">
        <v>115</v>
      </c>
      <c r="C54" s="730" t="s">
        <v>818</v>
      </c>
      <c r="D54" s="730"/>
      <c r="E54" s="730"/>
      <c r="F54" s="730"/>
      <c r="G54" s="730"/>
      <c r="H54" s="730"/>
      <c r="I54" s="730"/>
      <c r="J54" s="730"/>
      <c r="K54" s="60">
        <f>K38</f>
        <v>53.1</v>
      </c>
    </row>
    <row r="55" spans="2:11">
      <c r="B55" s="61"/>
      <c r="C55" s="721" t="s">
        <v>117</v>
      </c>
      <c r="D55" s="721"/>
      <c r="E55" s="721"/>
      <c r="F55" s="721"/>
      <c r="G55" s="721"/>
      <c r="H55" s="721"/>
      <c r="I55" s="721"/>
      <c r="J55" s="721"/>
      <c r="K55" s="44">
        <f>SUM(K51:K54)</f>
        <v>577.30000000000007</v>
      </c>
    </row>
    <row r="56" spans="2:11">
      <c r="B56" s="62"/>
      <c r="C56" s="1"/>
      <c r="G56" s="45"/>
      <c r="H56" s="45"/>
      <c r="I56" s="45"/>
      <c r="J56" s="45"/>
      <c r="K56" s="45"/>
    </row>
    <row r="57" spans="2:11">
      <c r="B57" s="63" t="s">
        <v>118</v>
      </c>
      <c r="C57" s="1"/>
      <c r="G57" s="45"/>
      <c r="H57" s="45"/>
      <c r="I57" s="45"/>
      <c r="J57" s="45"/>
      <c r="K57" s="64">
        <f>G38</f>
        <v>18.100000000000001</v>
      </c>
    </row>
  </sheetData>
  <mergeCells count="5">
    <mergeCell ref="C51:J51"/>
    <mergeCell ref="C52:J52"/>
    <mergeCell ref="C53:J53"/>
    <mergeCell ref="C54:J54"/>
    <mergeCell ref="C55:J55"/>
  </mergeCells>
  <pageMargins left="0.7" right="0.7" top="0.75" bottom="0.75" header="0.51180555555555496" footer="0.51180555555555496"/>
  <pageSetup paperSize="9" scale="8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MD60"/>
  <sheetViews>
    <sheetView topLeftCell="A19" zoomScaleNormal="100" workbookViewId="0">
      <selection activeCell="N41" sqref="N41:P41"/>
    </sheetView>
  </sheetViews>
  <sheetFormatPr defaultColWidth="9.140625" defaultRowHeight="15"/>
  <cols>
    <col min="1" max="1" width="8.42578125" style="1" customWidth="1"/>
    <col min="2" max="2" width="25" style="2" customWidth="1"/>
    <col min="3" max="3" width="12.5703125" style="2" customWidth="1"/>
    <col min="4" max="4" width="28" style="2" customWidth="1"/>
    <col min="5" max="5" width="11.140625" style="1" customWidth="1"/>
    <col min="6" max="6" width="12.7109375" style="1" customWidth="1"/>
    <col min="7" max="8" width="9.140625" style="2"/>
    <col min="9" max="9" width="9.85546875" style="2" customWidth="1"/>
    <col min="10" max="12" width="10.28515625" style="2" customWidth="1"/>
    <col min="13" max="1018" width="9.140625" style="2"/>
  </cols>
  <sheetData>
    <row r="1" spans="1:16">
      <c r="A1" s="66"/>
      <c r="B1" s="67" t="s">
        <v>245</v>
      </c>
      <c r="C1" s="67"/>
      <c r="D1" s="67"/>
      <c r="E1" s="69"/>
      <c r="F1" s="67"/>
    </row>
    <row r="2" spans="1:16" ht="30">
      <c r="A2" s="70" t="s">
        <v>1</v>
      </c>
      <c r="B2" s="71" t="s">
        <v>120</v>
      </c>
      <c r="C2" s="71" t="s">
        <v>3</v>
      </c>
      <c r="D2" s="71" t="s">
        <v>4</v>
      </c>
      <c r="E2" s="70" t="s">
        <v>5</v>
      </c>
      <c r="F2" s="70" t="s">
        <v>6</v>
      </c>
      <c r="G2" s="72" t="s">
        <v>7</v>
      </c>
      <c r="H2" s="92" t="s">
        <v>8</v>
      </c>
      <c r="I2" s="74" t="s">
        <v>9</v>
      </c>
      <c r="J2" s="75" t="s">
        <v>10</v>
      </c>
      <c r="K2" s="76" t="s">
        <v>11</v>
      </c>
      <c r="L2" s="122"/>
      <c r="N2" s="690" t="s">
        <v>826</v>
      </c>
      <c r="O2" s="690" t="s">
        <v>825</v>
      </c>
      <c r="P2" s="124"/>
    </row>
    <row r="3" spans="1:16">
      <c r="A3" s="96">
        <v>301</v>
      </c>
      <c r="B3" s="97" t="s">
        <v>203</v>
      </c>
      <c r="C3" s="97" t="s">
        <v>18</v>
      </c>
      <c r="D3" s="97" t="s">
        <v>132</v>
      </c>
      <c r="E3" s="96" t="s">
        <v>19</v>
      </c>
      <c r="F3" s="98">
        <v>16.7</v>
      </c>
      <c r="G3" s="99"/>
      <c r="H3" s="99"/>
      <c r="I3" s="36"/>
      <c r="J3" s="36"/>
      <c r="K3" s="79">
        <f>F3</f>
        <v>16.7</v>
      </c>
      <c r="L3" s="19" t="s">
        <v>16</v>
      </c>
      <c r="N3" s="123"/>
      <c r="O3" s="123"/>
      <c r="P3" s="124"/>
    </row>
    <row r="4" spans="1:16">
      <c r="A4" s="20">
        <v>302</v>
      </c>
      <c r="B4" s="21" t="s">
        <v>199</v>
      </c>
      <c r="C4" s="21" t="s">
        <v>18</v>
      </c>
      <c r="D4" s="21" t="s">
        <v>132</v>
      </c>
      <c r="E4" s="20" t="s">
        <v>19</v>
      </c>
      <c r="F4" s="22">
        <v>3.2</v>
      </c>
      <c r="G4" s="36"/>
      <c r="H4" s="36"/>
      <c r="I4" s="36"/>
      <c r="J4" s="36"/>
      <c r="K4" s="79">
        <f>F4</f>
        <v>3.2</v>
      </c>
      <c r="L4" s="19" t="s">
        <v>16</v>
      </c>
      <c r="N4" s="123"/>
      <c r="O4" s="123"/>
      <c r="P4" s="124"/>
    </row>
    <row r="5" spans="1:16">
      <c r="A5" s="12">
        <v>303</v>
      </c>
      <c r="B5" s="13" t="s">
        <v>32</v>
      </c>
      <c r="C5" s="13" t="s">
        <v>37</v>
      </c>
      <c r="D5" s="13" t="s">
        <v>132</v>
      </c>
      <c r="E5" s="12" t="s">
        <v>15</v>
      </c>
      <c r="F5" s="14">
        <v>15.1</v>
      </c>
      <c r="G5" s="36"/>
      <c r="H5" s="36"/>
      <c r="I5" s="36"/>
      <c r="J5" s="42">
        <f>F5</f>
        <v>15.1</v>
      </c>
      <c r="K5" s="36"/>
      <c r="L5" s="19" t="s">
        <v>16</v>
      </c>
      <c r="N5" s="123"/>
      <c r="O5" s="123"/>
      <c r="P5" s="124"/>
    </row>
    <row r="6" spans="1:16">
      <c r="A6" s="24">
        <v>304</v>
      </c>
      <c r="B6" s="25" t="s">
        <v>192</v>
      </c>
      <c r="C6" s="25" t="s">
        <v>37</v>
      </c>
      <c r="D6" s="25" t="s">
        <v>132</v>
      </c>
      <c r="E6" s="24" t="s">
        <v>21</v>
      </c>
      <c r="F6" s="26">
        <v>19.899999999999999</v>
      </c>
      <c r="G6" s="36"/>
      <c r="H6" s="36"/>
      <c r="I6" s="27">
        <f>F6</f>
        <v>19.899999999999999</v>
      </c>
      <c r="J6" s="36"/>
      <c r="K6" s="36"/>
      <c r="L6" s="19" t="s">
        <v>16</v>
      </c>
      <c r="N6" s="123"/>
      <c r="O6" s="688">
        <f>F6</f>
        <v>19.899999999999999</v>
      </c>
      <c r="P6" s="124"/>
    </row>
    <row r="7" spans="1:16">
      <c r="A7" s="24">
        <v>305</v>
      </c>
      <c r="B7" s="25" t="s">
        <v>192</v>
      </c>
      <c r="C7" s="25" t="s">
        <v>37</v>
      </c>
      <c r="D7" s="25" t="s">
        <v>132</v>
      </c>
      <c r="E7" s="24" t="s">
        <v>21</v>
      </c>
      <c r="F7" s="26">
        <v>19.7</v>
      </c>
      <c r="G7" s="36"/>
      <c r="H7" s="36"/>
      <c r="I7" s="27">
        <f>F7</f>
        <v>19.7</v>
      </c>
      <c r="J7" s="36"/>
      <c r="K7" s="36"/>
      <c r="L7" s="19" t="s">
        <v>16</v>
      </c>
      <c r="N7" s="123"/>
      <c r="O7" s="688">
        <f t="shared" ref="O7:O8" si="0">F7</f>
        <v>19.7</v>
      </c>
      <c r="P7" s="124"/>
    </row>
    <row r="8" spans="1:16">
      <c r="A8" s="24">
        <v>306</v>
      </c>
      <c r="B8" s="25" t="s">
        <v>192</v>
      </c>
      <c r="C8" s="25" t="s">
        <v>37</v>
      </c>
      <c r="D8" s="25" t="s">
        <v>132</v>
      </c>
      <c r="E8" s="24" t="s">
        <v>21</v>
      </c>
      <c r="F8" s="26">
        <v>19.8</v>
      </c>
      <c r="G8" s="36"/>
      <c r="H8" s="36"/>
      <c r="I8" s="27">
        <f>F8</f>
        <v>19.8</v>
      </c>
      <c r="J8" s="36"/>
      <c r="K8" s="36"/>
      <c r="L8" s="19" t="s">
        <v>16</v>
      </c>
      <c r="N8" s="123"/>
      <c r="O8" s="688">
        <f t="shared" si="0"/>
        <v>19.8</v>
      </c>
      <c r="P8" s="124"/>
    </row>
    <row r="9" spans="1:16">
      <c r="A9" s="24">
        <v>307</v>
      </c>
      <c r="B9" s="25" t="s">
        <v>192</v>
      </c>
      <c r="C9" s="25" t="s">
        <v>37</v>
      </c>
      <c r="D9" s="25" t="s">
        <v>132</v>
      </c>
      <c r="E9" s="24" t="s">
        <v>21</v>
      </c>
      <c r="F9" s="26">
        <v>17.3</v>
      </c>
      <c r="G9" s="36"/>
      <c r="H9" s="36"/>
      <c r="I9" s="27">
        <f>F9</f>
        <v>17.3</v>
      </c>
      <c r="J9" s="36"/>
      <c r="K9" s="36"/>
      <c r="L9" s="19" t="s">
        <v>16</v>
      </c>
      <c r="N9" s="123"/>
      <c r="O9" s="688">
        <f>F9</f>
        <v>17.3</v>
      </c>
      <c r="P9" s="124"/>
    </row>
    <row r="10" spans="1:16">
      <c r="A10" s="20" t="s">
        <v>246</v>
      </c>
      <c r="B10" s="21" t="s">
        <v>199</v>
      </c>
      <c r="C10" s="21" t="s">
        <v>18</v>
      </c>
      <c r="D10" s="21" t="s">
        <v>13</v>
      </c>
      <c r="E10" s="20" t="s">
        <v>19</v>
      </c>
      <c r="F10" s="22">
        <v>2.4</v>
      </c>
      <c r="G10" s="36"/>
      <c r="H10" s="36"/>
      <c r="I10" s="36"/>
      <c r="J10" s="36"/>
      <c r="K10" s="79">
        <f>F10</f>
        <v>2.4</v>
      </c>
      <c r="L10" s="19" t="s">
        <v>16</v>
      </c>
      <c r="N10" s="123"/>
      <c r="O10" s="123"/>
      <c r="P10" s="124"/>
    </row>
    <row r="11" spans="1:16">
      <c r="A11" s="24">
        <v>308</v>
      </c>
      <c r="B11" s="25" t="s">
        <v>192</v>
      </c>
      <c r="C11" s="25" t="s">
        <v>37</v>
      </c>
      <c r="D11" s="25" t="s">
        <v>132</v>
      </c>
      <c r="E11" s="24" t="s">
        <v>21</v>
      </c>
      <c r="F11" s="26">
        <v>17.2</v>
      </c>
      <c r="G11" s="36"/>
      <c r="H11" s="36"/>
      <c r="I11" s="27">
        <f>F11</f>
        <v>17.2</v>
      </c>
      <c r="J11" s="36"/>
      <c r="K11" s="36"/>
      <c r="L11" s="19" t="s">
        <v>16</v>
      </c>
      <c r="N11" s="123"/>
      <c r="O11" s="688">
        <f>F11</f>
        <v>17.2</v>
      </c>
      <c r="P11" s="124"/>
    </row>
    <row r="12" spans="1:16">
      <c r="A12" s="20" t="s">
        <v>247</v>
      </c>
      <c r="B12" s="21" t="s">
        <v>199</v>
      </c>
      <c r="C12" s="21" t="s">
        <v>18</v>
      </c>
      <c r="D12" s="21" t="s">
        <v>18</v>
      </c>
      <c r="E12" s="20" t="s">
        <v>19</v>
      </c>
      <c r="F12" s="22">
        <v>2.4</v>
      </c>
      <c r="G12" s="36"/>
      <c r="H12" s="36"/>
      <c r="I12" s="36"/>
      <c r="J12" s="36"/>
      <c r="K12" s="79">
        <f>F12</f>
        <v>2.4</v>
      </c>
      <c r="L12" s="19" t="s">
        <v>16</v>
      </c>
      <c r="N12" s="123"/>
      <c r="O12" s="123"/>
      <c r="P12" s="124"/>
    </row>
    <row r="13" spans="1:16">
      <c r="A13" s="24">
        <v>309</v>
      </c>
      <c r="B13" s="25" t="s">
        <v>248</v>
      </c>
      <c r="C13" s="25" t="s">
        <v>37</v>
      </c>
      <c r="D13" s="25" t="s">
        <v>132</v>
      </c>
      <c r="E13" s="24" t="s">
        <v>21</v>
      </c>
      <c r="F13" s="26">
        <v>19.8</v>
      </c>
      <c r="G13" s="36"/>
      <c r="H13" s="36"/>
      <c r="I13" s="27">
        <f>F13</f>
        <v>19.8</v>
      </c>
      <c r="J13" s="36"/>
      <c r="K13" s="36"/>
      <c r="L13" s="19" t="s">
        <v>16</v>
      </c>
      <c r="N13" s="123"/>
      <c r="O13" s="688">
        <f>F13</f>
        <v>19.8</v>
      </c>
      <c r="P13" s="124"/>
    </row>
    <row r="14" spans="1:16">
      <c r="A14" s="24">
        <v>310</v>
      </c>
      <c r="B14" s="25" t="s">
        <v>224</v>
      </c>
      <c r="C14" s="25" t="s">
        <v>37</v>
      </c>
      <c r="D14" s="25" t="s">
        <v>14</v>
      </c>
      <c r="E14" s="24" t="s">
        <v>21</v>
      </c>
      <c r="F14" s="26">
        <v>17</v>
      </c>
      <c r="G14" s="36"/>
      <c r="H14" s="36"/>
      <c r="I14" s="27">
        <f>F14</f>
        <v>17</v>
      </c>
      <c r="J14" s="36"/>
      <c r="K14" s="36"/>
      <c r="L14" s="19" t="s">
        <v>16</v>
      </c>
      <c r="N14" s="688">
        <f>F14</f>
        <v>17</v>
      </c>
      <c r="O14" s="123"/>
      <c r="P14" s="124"/>
    </row>
    <row r="15" spans="1:16">
      <c r="A15" s="20" t="s">
        <v>249</v>
      </c>
      <c r="B15" s="21" t="s">
        <v>199</v>
      </c>
      <c r="C15" s="21" t="s">
        <v>18</v>
      </c>
      <c r="D15" s="21" t="s">
        <v>18</v>
      </c>
      <c r="E15" s="20" t="s">
        <v>19</v>
      </c>
      <c r="F15" s="22">
        <v>2.2999999999999998</v>
      </c>
      <c r="G15" s="36"/>
      <c r="H15" s="36"/>
      <c r="I15" s="36"/>
      <c r="J15" s="36"/>
      <c r="K15" s="79">
        <f>F15</f>
        <v>2.2999999999999998</v>
      </c>
      <c r="L15" s="19" t="s">
        <v>16</v>
      </c>
      <c r="N15" s="123"/>
      <c r="O15" s="123"/>
      <c r="P15" s="124"/>
    </row>
    <row r="16" spans="1:16" ht="30">
      <c r="A16" s="12">
        <v>311</v>
      </c>
      <c r="B16" s="13" t="s">
        <v>665</v>
      </c>
      <c r="C16" s="13" t="s">
        <v>18</v>
      </c>
      <c r="D16" s="13" t="s">
        <v>132</v>
      </c>
      <c r="E16" s="12" t="s">
        <v>15</v>
      </c>
      <c r="F16" s="14">
        <v>20.2</v>
      </c>
      <c r="G16" s="36"/>
      <c r="H16" s="36"/>
      <c r="I16" s="36"/>
      <c r="J16" s="42">
        <f>F16</f>
        <v>20.2</v>
      </c>
      <c r="K16" s="36"/>
      <c r="L16" s="19" t="s">
        <v>16</v>
      </c>
      <c r="N16" s="123"/>
      <c r="O16" s="123"/>
      <c r="P16" s="124"/>
    </row>
    <row r="17" spans="1:16">
      <c r="A17" s="24">
        <v>312</v>
      </c>
      <c r="B17" s="25" t="s">
        <v>250</v>
      </c>
      <c r="C17" s="25" t="s">
        <v>37</v>
      </c>
      <c r="D17" s="25" t="s">
        <v>14</v>
      </c>
      <c r="E17" s="24" t="s">
        <v>21</v>
      </c>
      <c r="F17" s="26">
        <v>17.8</v>
      </c>
      <c r="G17" s="36"/>
      <c r="H17" s="36"/>
      <c r="I17" s="27">
        <f>F17</f>
        <v>17.8</v>
      </c>
      <c r="J17" s="36"/>
      <c r="K17" s="36"/>
      <c r="L17" s="19" t="s">
        <v>16</v>
      </c>
      <c r="N17" s="688">
        <f>F17</f>
        <v>17.8</v>
      </c>
      <c r="O17" s="123"/>
      <c r="P17" s="124"/>
    </row>
    <row r="18" spans="1:16">
      <c r="A18" s="20" t="s">
        <v>251</v>
      </c>
      <c r="B18" s="21" t="s">
        <v>199</v>
      </c>
      <c r="C18" s="21" t="s">
        <v>18</v>
      </c>
      <c r="D18" s="21" t="s">
        <v>18</v>
      </c>
      <c r="E18" s="20" t="s">
        <v>19</v>
      </c>
      <c r="F18" s="22">
        <v>2.5</v>
      </c>
      <c r="G18" s="36"/>
      <c r="H18" s="36"/>
      <c r="I18" s="36"/>
      <c r="J18" s="36"/>
      <c r="K18" s="79">
        <f>F18</f>
        <v>2.5</v>
      </c>
      <c r="L18" s="19" t="s">
        <v>16</v>
      </c>
      <c r="N18" s="123"/>
      <c r="O18" s="123"/>
      <c r="P18" s="124"/>
    </row>
    <row r="19" spans="1:16">
      <c r="A19" s="24">
        <v>313</v>
      </c>
      <c r="B19" s="25" t="s">
        <v>12</v>
      </c>
      <c r="C19" s="25" t="s">
        <v>37</v>
      </c>
      <c r="D19" s="25" t="s">
        <v>14</v>
      </c>
      <c r="E19" s="24" t="s">
        <v>21</v>
      </c>
      <c r="F19" s="26">
        <v>8.6</v>
      </c>
      <c r="G19" s="36"/>
      <c r="H19" s="36"/>
      <c r="I19" s="27">
        <f>F19</f>
        <v>8.6</v>
      </c>
      <c r="J19" s="36"/>
      <c r="K19" s="36"/>
      <c r="L19" s="19" t="s">
        <v>16</v>
      </c>
      <c r="N19" s="688">
        <f t="shared" ref="N19:N20" si="1">F19</f>
        <v>8.6</v>
      </c>
      <c r="O19" s="123"/>
      <c r="P19" s="124"/>
    </row>
    <row r="20" spans="1:16" ht="30">
      <c r="A20" s="24">
        <v>314</v>
      </c>
      <c r="B20" s="25" t="s">
        <v>252</v>
      </c>
      <c r="C20" s="25" t="s">
        <v>37</v>
      </c>
      <c r="D20" s="25" t="s">
        <v>14</v>
      </c>
      <c r="E20" s="24" t="s">
        <v>21</v>
      </c>
      <c r="F20" s="26">
        <v>11.7</v>
      </c>
      <c r="G20" s="36"/>
      <c r="H20" s="36"/>
      <c r="I20" s="27">
        <f>F20</f>
        <v>11.7</v>
      </c>
      <c r="J20" s="36"/>
      <c r="K20" s="36"/>
      <c r="L20" s="19" t="s">
        <v>16</v>
      </c>
      <c r="N20" s="688">
        <f t="shared" si="1"/>
        <v>11.7</v>
      </c>
      <c r="O20" s="123"/>
      <c r="P20" s="124"/>
    </row>
    <row r="21" spans="1:16" ht="26.25" customHeight="1">
      <c r="A21" s="12">
        <v>315</v>
      </c>
      <c r="B21" s="13" t="s">
        <v>253</v>
      </c>
      <c r="C21" s="13" t="s">
        <v>37</v>
      </c>
      <c r="D21" s="13" t="s">
        <v>14</v>
      </c>
      <c r="E21" s="12" t="s">
        <v>21</v>
      </c>
      <c r="F21" s="14">
        <v>20</v>
      </c>
      <c r="G21" s="36"/>
      <c r="H21" s="36"/>
      <c r="I21" s="123"/>
      <c r="J21" s="42">
        <f>F21</f>
        <v>20</v>
      </c>
      <c r="K21" s="36"/>
      <c r="L21" s="19" t="s">
        <v>16</v>
      </c>
      <c r="N21" s="123"/>
      <c r="O21" s="123"/>
      <c r="P21" s="124"/>
    </row>
    <row r="22" spans="1:16">
      <c r="A22" s="24">
        <v>316</v>
      </c>
      <c r="B22" s="25" t="s">
        <v>192</v>
      </c>
      <c r="C22" s="25" t="s">
        <v>37</v>
      </c>
      <c r="D22" s="25" t="s">
        <v>14</v>
      </c>
      <c r="E22" s="24" t="s">
        <v>21</v>
      </c>
      <c r="F22" s="26">
        <v>16.899999999999999</v>
      </c>
      <c r="G22" s="36"/>
      <c r="H22" s="36"/>
      <c r="I22" s="27">
        <f>F22</f>
        <v>16.899999999999999</v>
      </c>
      <c r="J22" s="36"/>
      <c r="K22" s="36"/>
      <c r="L22" s="19" t="s">
        <v>16</v>
      </c>
      <c r="N22" s="123"/>
      <c r="O22" s="688">
        <f>F22</f>
        <v>16.899999999999999</v>
      </c>
      <c r="P22" s="124"/>
    </row>
    <row r="23" spans="1:16">
      <c r="A23" s="20" t="s">
        <v>254</v>
      </c>
      <c r="B23" s="21" t="s">
        <v>199</v>
      </c>
      <c r="C23" s="21" t="s">
        <v>18</v>
      </c>
      <c r="D23" s="21" t="s">
        <v>18</v>
      </c>
      <c r="E23" s="20" t="s">
        <v>19</v>
      </c>
      <c r="F23" s="22">
        <v>2.5</v>
      </c>
      <c r="G23" s="36"/>
      <c r="H23" s="36"/>
      <c r="I23" s="36"/>
      <c r="J23" s="36"/>
      <c r="K23" s="79">
        <f>F23</f>
        <v>2.5</v>
      </c>
      <c r="L23" s="19" t="s">
        <v>16</v>
      </c>
      <c r="N23" s="123"/>
      <c r="O23" s="123"/>
      <c r="P23" s="124"/>
    </row>
    <row r="24" spans="1:16">
      <c r="A24" s="24">
        <v>317</v>
      </c>
      <c r="B24" s="25" t="s">
        <v>192</v>
      </c>
      <c r="C24" s="25" t="s">
        <v>37</v>
      </c>
      <c r="D24" s="25" t="s">
        <v>14</v>
      </c>
      <c r="E24" s="24" t="s">
        <v>21</v>
      </c>
      <c r="F24" s="26">
        <v>16.600000000000001</v>
      </c>
      <c r="G24" s="36"/>
      <c r="H24" s="36"/>
      <c r="I24" s="27">
        <f>F24</f>
        <v>16.600000000000001</v>
      </c>
      <c r="J24" s="36"/>
      <c r="K24" s="36"/>
      <c r="L24" s="19" t="s">
        <v>16</v>
      </c>
      <c r="N24" s="123"/>
      <c r="O24" s="688">
        <f>F24</f>
        <v>16.600000000000001</v>
      </c>
      <c r="P24" s="124"/>
    </row>
    <row r="25" spans="1:16">
      <c r="A25" s="20" t="s">
        <v>255</v>
      </c>
      <c r="B25" s="21" t="s">
        <v>199</v>
      </c>
      <c r="C25" s="21" t="s">
        <v>18</v>
      </c>
      <c r="D25" s="21" t="s">
        <v>18</v>
      </c>
      <c r="E25" s="20" t="s">
        <v>19</v>
      </c>
      <c r="F25" s="22">
        <v>2.4</v>
      </c>
      <c r="G25" s="36"/>
      <c r="H25" s="36"/>
      <c r="I25" s="36"/>
      <c r="J25" s="36"/>
      <c r="K25" s="79">
        <f>F25</f>
        <v>2.4</v>
      </c>
      <c r="L25" s="19" t="s">
        <v>16</v>
      </c>
      <c r="N25" s="123"/>
      <c r="O25" s="123"/>
      <c r="P25" s="124"/>
    </row>
    <row r="26" spans="1:16">
      <c r="A26" s="24">
        <v>318</v>
      </c>
      <c r="B26" s="25" t="s">
        <v>256</v>
      </c>
      <c r="C26" s="25" t="s">
        <v>37</v>
      </c>
      <c r="D26" s="25" t="s">
        <v>14</v>
      </c>
      <c r="E26" s="24" t="s">
        <v>21</v>
      </c>
      <c r="F26" s="26">
        <v>19.600000000000001</v>
      </c>
      <c r="G26" s="36"/>
      <c r="H26" s="36"/>
      <c r="I26" s="27">
        <f>F26</f>
        <v>19.600000000000001</v>
      </c>
      <c r="J26" s="36"/>
      <c r="K26" s="36"/>
      <c r="L26" s="19" t="s">
        <v>16</v>
      </c>
      <c r="N26" s="123"/>
      <c r="O26" s="688">
        <f t="shared" ref="O26:O28" si="2">F26</f>
        <v>19.600000000000001</v>
      </c>
      <c r="P26" s="124"/>
    </row>
    <row r="27" spans="1:16">
      <c r="A27" s="24">
        <v>319</v>
      </c>
      <c r="B27" s="25" t="s">
        <v>192</v>
      </c>
      <c r="C27" s="25" t="s">
        <v>37</v>
      </c>
      <c r="D27" s="25" t="s">
        <v>14</v>
      </c>
      <c r="E27" s="24" t="s">
        <v>21</v>
      </c>
      <c r="F27" s="26">
        <v>20.2</v>
      </c>
      <c r="G27" s="36"/>
      <c r="H27" s="36"/>
      <c r="I27" s="27">
        <f>F27</f>
        <v>20.2</v>
      </c>
      <c r="J27" s="36"/>
      <c r="K27" s="36"/>
      <c r="L27" s="19" t="s">
        <v>16</v>
      </c>
      <c r="N27" s="123"/>
      <c r="O27" s="688">
        <f t="shared" si="2"/>
        <v>20.2</v>
      </c>
      <c r="P27" s="124"/>
    </row>
    <row r="28" spans="1:16">
      <c r="A28" s="24">
        <v>320</v>
      </c>
      <c r="B28" s="25" t="s">
        <v>192</v>
      </c>
      <c r="C28" s="25" t="s">
        <v>37</v>
      </c>
      <c r="D28" s="25" t="s">
        <v>14</v>
      </c>
      <c r="E28" s="24" t="s">
        <v>21</v>
      </c>
      <c r="F28" s="26">
        <v>20</v>
      </c>
      <c r="G28" s="36"/>
      <c r="H28" s="36"/>
      <c r="I28" s="27">
        <f>F28</f>
        <v>20</v>
      </c>
      <c r="J28" s="36"/>
      <c r="K28" s="36"/>
      <c r="L28" s="19" t="s">
        <v>16</v>
      </c>
      <c r="N28" s="123"/>
      <c r="O28" s="688">
        <f t="shared" si="2"/>
        <v>20</v>
      </c>
      <c r="P28" s="124"/>
    </row>
    <row r="29" spans="1:16">
      <c r="A29" s="20">
        <v>321</v>
      </c>
      <c r="B29" s="21" t="s">
        <v>257</v>
      </c>
      <c r="C29" s="21" t="s">
        <v>18</v>
      </c>
      <c r="D29" s="21" t="s">
        <v>132</v>
      </c>
      <c r="E29" s="20" t="s">
        <v>19</v>
      </c>
      <c r="F29" s="22">
        <v>17.399999999999999</v>
      </c>
      <c r="G29" s="36"/>
      <c r="H29" s="36"/>
      <c r="I29" s="36"/>
      <c r="J29" s="36"/>
      <c r="K29" s="79">
        <f>F29</f>
        <v>17.399999999999999</v>
      </c>
      <c r="L29" s="19" t="s">
        <v>16</v>
      </c>
      <c r="N29" s="123"/>
      <c r="O29" s="123"/>
      <c r="P29" s="124"/>
    </row>
    <row r="30" spans="1:16">
      <c r="A30" s="24">
        <v>322</v>
      </c>
      <c r="B30" s="25" t="s">
        <v>258</v>
      </c>
      <c r="C30" s="25" t="s">
        <v>37</v>
      </c>
      <c r="D30" s="25" t="s">
        <v>14</v>
      </c>
      <c r="E30" s="24" t="s">
        <v>21</v>
      </c>
      <c r="F30" s="26">
        <v>9.5</v>
      </c>
      <c r="G30" s="36"/>
      <c r="H30" s="36"/>
      <c r="I30" s="27">
        <f t="shared" ref="I30:I38" si="3">F30</f>
        <v>9.5</v>
      </c>
      <c r="J30" s="36"/>
      <c r="K30" s="36"/>
      <c r="L30" s="19" t="s">
        <v>16</v>
      </c>
      <c r="N30" s="123"/>
      <c r="O30" s="688">
        <f t="shared" ref="O30:O31" si="4">F30</f>
        <v>9.5</v>
      </c>
      <c r="P30" s="124"/>
    </row>
    <row r="31" spans="1:16">
      <c r="A31" s="24">
        <v>323</v>
      </c>
      <c r="B31" s="25" t="s">
        <v>259</v>
      </c>
      <c r="C31" s="25" t="s">
        <v>13</v>
      </c>
      <c r="D31" s="25" t="s">
        <v>132</v>
      </c>
      <c r="E31" s="24" t="s">
        <v>21</v>
      </c>
      <c r="F31" s="26">
        <v>9.1999999999999993</v>
      </c>
      <c r="G31" s="36"/>
      <c r="H31" s="36"/>
      <c r="I31" s="27">
        <f t="shared" si="3"/>
        <v>9.1999999999999993</v>
      </c>
      <c r="J31" s="36"/>
      <c r="K31" s="36"/>
      <c r="L31" s="19" t="s">
        <v>16</v>
      </c>
      <c r="N31" s="123"/>
      <c r="O31" s="688">
        <f t="shared" si="4"/>
        <v>9.1999999999999993</v>
      </c>
      <c r="P31" s="124"/>
    </row>
    <row r="32" spans="1:16">
      <c r="A32" s="24">
        <v>324</v>
      </c>
      <c r="B32" s="25" t="s">
        <v>234</v>
      </c>
      <c r="C32" s="25" t="s">
        <v>37</v>
      </c>
      <c r="D32" s="25" t="s">
        <v>14</v>
      </c>
      <c r="E32" s="24" t="s">
        <v>21</v>
      </c>
      <c r="F32" s="26">
        <v>6.57</v>
      </c>
      <c r="G32" s="36"/>
      <c r="H32" s="36"/>
      <c r="I32" s="27">
        <f t="shared" si="3"/>
        <v>6.57</v>
      </c>
      <c r="J32" s="36"/>
      <c r="K32" s="36"/>
      <c r="L32" s="19" t="s">
        <v>16</v>
      </c>
      <c r="N32" s="688">
        <f t="shared" ref="N32:N33" si="5">F32</f>
        <v>6.57</v>
      </c>
      <c r="O32" s="123"/>
      <c r="P32" s="124"/>
    </row>
    <row r="33" spans="1:16" ht="29.25" customHeight="1">
      <c r="A33" s="24">
        <v>325</v>
      </c>
      <c r="B33" s="25" t="s">
        <v>260</v>
      </c>
      <c r="C33" s="25" t="s">
        <v>37</v>
      </c>
      <c r="D33" s="25" t="s">
        <v>14</v>
      </c>
      <c r="E33" s="24" t="s">
        <v>21</v>
      </c>
      <c r="F33" s="26">
        <v>6.6</v>
      </c>
      <c r="G33" s="36"/>
      <c r="H33" s="36"/>
      <c r="I33" s="27">
        <f t="shared" si="3"/>
        <v>6.6</v>
      </c>
      <c r="J33" s="36"/>
      <c r="K33" s="36"/>
      <c r="L33" s="19" t="s">
        <v>16</v>
      </c>
      <c r="N33" s="688">
        <f t="shared" si="5"/>
        <v>6.6</v>
      </c>
      <c r="O33" s="569"/>
      <c r="P33" s="124"/>
    </row>
    <row r="34" spans="1:16" ht="30" customHeight="1">
      <c r="A34" s="24">
        <v>326</v>
      </c>
      <c r="B34" s="25" t="s">
        <v>260</v>
      </c>
      <c r="C34" s="25" t="s">
        <v>37</v>
      </c>
      <c r="D34" s="25" t="s">
        <v>14</v>
      </c>
      <c r="E34" s="24" t="s">
        <v>21</v>
      </c>
      <c r="F34" s="26">
        <v>16.13</v>
      </c>
      <c r="G34" s="36"/>
      <c r="H34" s="36"/>
      <c r="I34" s="27">
        <f t="shared" si="3"/>
        <v>16.13</v>
      </c>
      <c r="J34" s="36"/>
      <c r="K34" s="36"/>
      <c r="L34" s="19" t="s">
        <v>16</v>
      </c>
      <c r="N34" s="123"/>
      <c r="O34" s="688">
        <f>F34</f>
        <v>16.13</v>
      </c>
      <c r="P34" s="124"/>
    </row>
    <row r="35" spans="1:16">
      <c r="A35" s="104" t="s">
        <v>261</v>
      </c>
      <c r="B35" s="25" t="s">
        <v>184</v>
      </c>
      <c r="C35" s="25" t="s">
        <v>37</v>
      </c>
      <c r="D35" s="25" t="s">
        <v>14</v>
      </c>
      <c r="E35" s="24" t="s">
        <v>21</v>
      </c>
      <c r="F35" s="26">
        <v>28.1</v>
      </c>
      <c r="G35" s="36"/>
      <c r="H35" s="36"/>
      <c r="I35" s="27">
        <f t="shared" si="3"/>
        <v>28.1</v>
      </c>
      <c r="J35" s="36"/>
      <c r="K35" s="36"/>
      <c r="L35" s="19" t="s">
        <v>16</v>
      </c>
      <c r="N35" s="688">
        <f t="shared" ref="N35:N36" si="6">F35</f>
        <v>28.1</v>
      </c>
      <c r="O35" s="123"/>
      <c r="P35" s="124"/>
    </row>
    <row r="36" spans="1:16" ht="30">
      <c r="A36" s="104" t="s">
        <v>262</v>
      </c>
      <c r="B36" s="25" t="s">
        <v>210</v>
      </c>
      <c r="C36" s="25" t="s">
        <v>79</v>
      </c>
      <c r="D36" s="25" t="s">
        <v>14</v>
      </c>
      <c r="E36" s="24" t="s">
        <v>21</v>
      </c>
      <c r="F36" s="26">
        <v>19.399999999999999</v>
      </c>
      <c r="G36" s="36"/>
      <c r="H36" s="36"/>
      <c r="I36" s="27">
        <f t="shared" si="3"/>
        <v>19.399999999999999</v>
      </c>
      <c r="J36" s="36"/>
      <c r="K36" s="36"/>
      <c r="L36" s="19" t="s">
        <v>16</v>
      </c>
      <c r="N36" s="688">
        <f t="shared" si="6"/>
        <v>19.399999999999999</v>
      </c>
      <c r="O36" s="123"/>
      <c r="P36" s="124"/>
    </row>
    <row r="37" spans="1:16">
      <c r="A37" s="104" t="s">
        <v>263</v>
      </c>
      <c r="B37" s="25" t="s">
        <v>74</v>
      </c>
      <c r="C37" s="25"/>
      <c r="D37" s="25" t="s">
        <v>14</v>
      </c>
      <c r="E37" s="24" t="s">
        <v>21</v>
      </c>
      <c r="F37" s="26">
        <v>33</v>
      </c>
      <c r="G37" s="36"/>
      <c r="H37" s="36"/>
      <c r="I37" s="27">
        <f t="shared" si="3"/>
        <v>33</v>
      </c>
      <c r="J37" s="36"/>
      <c r="K37" s="36"/>
      <c r="L37" s="19" t="s">
        <v>16</v>
      </c>
      <c r="N37" s="123"/>
      <c r="O37" s="688">
        <f t="shared" ref="O37:O38" si="7">F37</f>
        <v>33</v>
      </c>
      <c r="P37" s="124"/>
    </row>
    <row r="38" spans="1:16">
      <c r="A38" s="104" t="s">
        <v>264</v>
      </c>
      <c r="B38" s="25" t="s">
        <v>74</v>
      </c>
      <c r="C38" s="25"/>
      <c r="D38" s="25" t="s">
        <v>14</v>
      </c>
      <c r="E38" s="24" t="s">
        <v>21</v>
      </c>
      <c r="F38" s="26">
        <v>65.599999999999994</v>
      </c>
      <c r="G38" s="36"/>
      <c r="H38" s="36"/>
      <c r="I38" s="27">
        <f t="shared" si="3"/>
        <v>65.599999999999994</v>
      </c>
      <c r="J38" s="36"/>
      <c r="K38" s="36"/>
      <c r="L38" s="19" t="s">
        <v>16</v>
      </c>
      <c r="N38" s="123"/>
      <c r="O38" s="688">
        <f t="shared" si="7"/>
        <v>65.599999999999994</v>
      </c>
      <c r="P38" s="124"/>
    </row>
    <row r="39" spans="1:16">
      <c r="A39" s="105" t="s">
        <v>265</v>
      </c>
      <c r="B39" s="29" t="s">
        <v>90</v>
      </c>
      <c r="C39" s="29" t="s">
        <v>79</v>
      </c>
      <c r="D39" s="29" t="s">
        <v>14</v>
      </c>
      <c r="E39" s="28" t="s">
        <v>21</v>
      </c>
      <c r="F39" s="30">
        <v>20.100000000000001</v>
      </c>
      <c r="G39" s="78">
        <f>F39</f>
        <v>20.100000000000001</v>
      </c>
      <c r="H39" s="36"/>
      <c r="I39" s="36"/>
      <c r="J39" s="36"/>
      <c r="K39" s="36"/>
      <c r="L39" s="31" t="s">
        <v>47</v>
      </c>
      <c r="N39" s="123"/>
      <c r="O39" s="123"/>
      <c r="P39" s="124"/>
    </row>
    <row r="40" spans="1:16">
      <c r="A40" s="104" t="s">
        <v>266</v>
      </c>
      <c r="B40" s="25" t="s">
        <v>74</v>
      </c>
      <c r="C40" s="25" t="s">
        <v>37</v>
      </c>
      <c r="D40" s="25" t="s">
        <v>14</v>
      </c>
      <c r="E40" s="24" t="s">
        <v>21</v>
      </c>
      <c r="F40" s="26">
        <v>10.4</v>
      </c>
      <c r="G40" s="36"/>
      <c r="H40" s="36"/>
      <c r="I40" s="27">
        <f>F40</f>
        <v>10.4</v>
      </c>
      <c r="J40" s="36"/>
      <c r="K40" s="36"/>
      <c r="L40" s="19" t="s">
        <v>16</v>
      </c>
      <c r="N40" s="688">
        <f>F40</f>
        <v>10.4</v>
      </c>
      <c r="O40" s="123"/>
      <c r="P40" s="124"/>
    </row>
    <row r="41" spans="1:16">
      <c r="A41" s="5"/>
      <c r="B41" s="114" t="s">
        <v>267</v>
      </c>
      <c r="C41" s="114"/>
      <c r="D41" s="114"/>
      <c r="E41" s="115"/>
      <c r="F41" s="39">
        <f t="shared" ref="F41:K41" si="8">SUM(F3:F40)</f>
        <v>593.79999999999995</v>
      </c>
      <c r="G41" s="78">
        <f t="shared" si="8"/>
        <v>20.100000000000001</v>
      </c>
      <c r="H41" s="84">
        <f t="shared" si="8"/>
        <v>0</v>
      </c>
      <c r="I41" s="27">
        <f t="shared" si="8"/>
        <v>466.59999999999991</v>
      </c>
      <c r="J41" s="42">
        <f t="shared" si="8"/>
        <v>55.3</v>
      </c>
      <c r="K41" s="79">
        <f t="shared" si="8"/>
        <v>51.8</v>
      </c>
      <c r="L41" s="116">
        <f>SUM(H41:K41)</f>
        <v>573.69999999999982</v>
      </c>
      <c r="N41" s="688">
        <f>SUM(N3:N40)</f>
        <v>126.17000000000002</v>
      </c>
      <c r="O41" s="688">
        <f>SUM(O3:O40)</f>
        <v>340.42999999999995</v>
      </c>
      <c r="P41" s="708">
        <f>N41+O41</f>
        <v>466.59999999999997</v>
      </c>
    </row>
    <row r="42" spans="1:16">
      <c r="B42" s="46" t="s">
        <v>99</v>
      </c>
      <c r="C42" s="1"/>
      <c r="F42" s="47">
        <f>SUM(G41:K41)</f>
        <v>593.79999999999984</v>
      </c>
      <c r="G42" s="45"/>
      <c r="H42" s="45"/>
      <c r="I42" s="45"/>
      <c r="J42" s="45"/>
      <c r="K42" s="45"/>
      <c r="L42" s="45"/>
    </row>
    <row r="43" spans="1:16">
      <c r="B43" s="48" t="s">
        <v>100</v>
      </c>
      <c r="C43" s="1"/>
      <c r="F43" s="49">
        <f>I41+J41+K41</f>
        <v>573.69999999999982</v>
      </c>
      <c r="G43" s="45"/>
      <c r="H43" s="45"/>
      <c r="I43" s="45"/>
      <c r="J43" s="45"/>
      <c r="K43" s="45"/>
      <c r="L43" s="45"/>
    </row>
    <row r="44" spans="1:16">
      <c r="B44" s="1" t="s">
        <v>101</v>
      </c>
      <c r="C44" s="1"/>
      <c r="F44" s="49">
        <f>F41-G41</f>
        <v>573.69999999999993</v>
      </c>
      <c r="G44" s="45"/>
      <c r="H44" s="45"/>
      <c r="I44" s="45"/>
      <c r="J44" s="45"/>
      <c r="K44" s="45"/>
      <c r="L44" s="45"/>
    </row>
    <row r="45" spans="1:16" s="120" customFormat="1">
      <c r="A45" s="117"/>
      <c r="B45" s="125"/>
      <c r="C45" s="117"/>
      <c r="E45" s="117"/>
      <c r="F45" s="117"/>
      <c r="G45" s="119"/>
      <c r="H45" s="119"/>
      <c r="I45" s="119"/>
      <c r="J45" s="119"/>
      <c r="K45" s="119"/>
      <c r="L45" s="119"/>
    </row>
    <row r="46" spans="1:16">
      <c r="B46" s="3" t="s">
        <v>102</v>
      </c>
      <c r="C46" s="50"/>
      <c r="G46" s="45"/>
      <c r="H46" s="45"/>
      <c r="I46" s="45"/>
      <c r="J46" s="45"/>
      <c r="K46" s="45"/>
      <c r="L46" s="45"/>
    </row>
    <row r="47" spans="1:16">
      <c r="B47" s="51" t="s">
        <v>103</v>
      </c>
      <c r="C47" s="52" t="s">
        <v>37</v>
      </c>
      <c r="G47" s="45"/>
      <c r="H47" s="45"/>
      <c r="I47" s="45"/>
      <c r="J47" s="45"/>
      <c r="K47" s="45"/>
      <c r="L47" s="45"/>
    </row>
    <row r="48" spans="1:16">
      <c r="B48" s="51" t="s">
        <v>104</v>
      </c>
      <c r="C48" s="52" t="s">
        <v>18</v>
      </c>
      <c r="G48" s="45"/>
      <c r="H48" s="45"/>
      <c r="I48" s="45"/>
      <c r="J48" s="45"/>
      <c r="K48" s="45"/>
      <c r="L48" s="45"/>
    </row>
    <row r="49" spans="2:12">
      <c r="B49" s="51" t="s">
        <v>105</v>
      </c>
      <c r="C49" s="52" t="s">
        <v>79</v>
      </c>
      <c r="G49" s="45"/>
      <c r="H49" s="45"/>
      <c r="I49" s="45"/>
      <c r="J49" s="45"/>
      <c r="K49" s="45"/>
      <c r="L49" s="45"/>
    </row>
    <row r="50" spans="2:12">
      <c r="B50" s="51" t="s">
        <v>106</v>
      </c>
      <c r="C50" s="52" t="s">
        <v>107</v>
      </c>
      <c r="G50" s="45"/>
      <c r="H50" s="45"/>
      <c r="I50" s="45"/>
      <c r="J50" s="45"/>
      <c r="K50" s="45"/>
      <c r="L50" s="45"/>
    </row>
    <row r="51" spans="2:12" ht="21.6" customHeight="1">
      <c r="B51" s="51" t="s">
        <v>108</v>
      </c>
      <c r="C51" s="52" t="s">
        <v>49</v>
      </c>
      <c r="G51" s="45"/>
      <c r="H51" s="45"/>
      <c r="I51" s="45"/>
      <c r="J51" s="45"/>
      <c r="K51" s="45"/>
      <c r="L51" s="45"/>
    </row>
    <row r="52" spans="2:12">
      <c r="C52" s="1"/>
      <c r="G52" s="45"/>
      <c r="H52" s="45"/>
      <c r="I52" s="45"/>
      <c r="J52" s="45"/>
      <c r="K52" s="45"/>
      <c r="L52" s="45"/>
    </row>
    <row r="53" spans="2:12">
      <c r="C53" s="1"/>
      <c r="G53" s="45"/>
      <c r="H53" s="45"/>
      <c r="I53" s="45"/>
      <c r="J53" s="45"/>
      <c r="K53" s="45"/>
      <c r="L53" s="45"/>
    </row>
    <row r="54" spans="2:12" ht="30" customHeight="1">
      <c r="B54" s="53" t="s">
        <v>109</v>
      </c>
      <c r="C54" s="727" t="s">
        <v>815</v>
      </c>
      <c r="D54" s="727"/>
      <c r="E54" s="727"/>
      <c r="F54" s="727"/>
      <c r="G54" s="727"/>
      <c r="H54" s="727"/>
      <c r="I54" s="727"/>
      <c r="J54" s="727"/>
      <c r="K54" s="54">
        <f>H41</f>
        <v>0</v>
      </c>
      <c r="L54" s="126"/>
    </row>
    <row r="55" spans="2:12" ht="42" customHeight="1">
      <c r="B55" s="55" t="s">
        <v>111</v>
      </c>
      <c r="C55" s="728" t="s">
        <v>816</v>
      </c>
      <c r="D55" s="728"/>
      <c r="E55" s="728"/>
      <c r="F55" s="728"/>
      <c r="G55" s="728"/>
      <c r="H55" s="728"/>
      <c r="I55" s="728"/>
      <c r="J55" s="728"/>
      <c r="K55" s="56">
        <f>I41</f>
        <v>466.59999999999991</v>
      </c>
      <c r="L55" s="126"/>
    </row>
    <row r="56" spans="2:12" ht="44.25" customHeight="1">
      <c r="B56" s="91" t="s">
        <v>113</v>
      </c>
      <c r="C56" s="729" t="s">
        <v>817</v>
      </c>
      <c r="D56" s="729"/>
      <c r="E56" s="729"/>
      <c r="F56" s="729"/>
      <c r="G56" s="729"/>
      <c r="H56" s="729"/>
      <c r="I56" s="729"/>
      <c r="J56" s="729"/>
      <c r="K56" s="58">
        <f>J41</f>
        <v>55.3</v>
      </c>
      <c r="L56" s="126"/>
    </row>
    <row r="57" spans="2:12" ht="30" customHeight="1">
      <c r="B57" s="59" t="s">
        <v>115</v>
      </c>
      <c r="C57" s="730" t="s">
        <v>818</v>
      </c>
      <c r="D57" s="730"/>
      <c r="E57" s="730"/>
      <c r="F57" s="730"/>
      <c r="G57" s="730"/>
      <c r="H57" s="730"/>
      <c r="I57" s="730"/>
      <c r="J57" s="730"/>
      <c r="K57" s="60">
        <f>K41</f>
        <v>51.8</v>
      </c>
      <c r="L57" s="126"/>
    </row>
    <row r="58" spans="2:12">
      <c r="B58" s="61"/>
      <c r="C58" s="721" t="s">
        <v>117</v>
      </c>
      <c r="D58" s="721"/>
      <c r="E58" s="721"/>
      <c r="F58" s="721"/>
      <c r="G58" s="721"/>
      <c r="H58" s="721"/>
      <c r="I58" s="721"/>
      <c r="J58" s="721"/>
      <c r="K58" s="44">
        <f>SUM(K54:K57)</f>
        <v>573.69999999999982</v>
      </c>
      <c r="L58" s="127"/>
    </row>
    <row r="59" spans="2:12">
      <c r="B59" s="62"/>
      <c r="C59" s="1"/>
      <c r="G59" s="45"/>
      <c r="H59" s="45"/>
      <c r="I59" s="45"/>
      <c r="J59" s="45"/>
      <c r="K59" s="45"/>
      <c r="L59" s="45"/>
    </row>
    <row r="60" spans="2:12">
      <c r="B60" s="63" t="s">
        <v>118</v>
      </c>
      <c r="C60" s="1"/>
      <c r="G60" s="45"/>
      <c r="H60" s="45"/>
      <c r="I60" s="45"/>
      <c r="J60" s="45"/>
      <c r="K60" s="64">
        <f>G41</f>
        <v>20.100000000000001</v>
      </c>
      <c r="L60" s="45"/>
    </row>
  </sheetData>
  <mergeCells count="5">
    <mergeCell ref="C54:J54"/>
    <mergeCell ref="C55:J55"/>
    <mergeCell ref="C56:J56"/>
    <mergeCell ref="C57:J57"/>
    <mergeCell ref="C58:J58"/>
  </mergeCells>
  <pageMargins left="0.7" right="0.7" top="0.75" bottom="0.75" header="0.51180555555555496" footer="0.51180555555555496"/>
  <pageSetup paperSize="9" scale="83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MK61"/>
  <sheetViews>
    <sheetView topLeftCell="A22" zoomScaleNormal="100" workbookViewId="0">
      <selection activeCell="N41" sqref="N41:P41"/>
    </sheetView>
  </sheetViews>
  <sheetFormatPr defaultColWidth="9.140625" defaultRowHeight="15"/>
  <cols>
    <col min="1" max="1" width="9.5703125" style="128" customWidth="1"/>
    <col min="2" max="2" width="25.7109375" style="129" customWidth="1"/>
    <col min="3" max="3" width="10.7109375" style="129" customWidth="1"/>
    <col min="4" max="4" width="26.28515625" style="128" customWidth="1"/>
    <col min="5" max="5" width="10.7109375" style="128" customWidth="1"/>
    <col min="6" max="6" width="9.7109375" style="128" customWidth="1"/>
    <col min="7" max="9" width="9.140625" style="129"/>
    <col min="10" max="10" width="10.28515625" style="129" customWidth="1"/>
    <col min="11" max="11" width="9.85546875" style="129" customWidth="1"/>
    <col min="12" max="1025" width="9.140625" style="129"/>
  </cols>
  <sheetData>
    <row r="1" spans="1:15">
      <c r="A1" s="130"/>
      <c r="B1" s="131" t="s">
        <v>268</v>
      </c>
      <c r="C1" s="131"/>
      <c r="D1" s="132"/>
      <c r="E1" s="132"/>
      <c r="F1" s="133"/>
    </row>
    <row r="2" spans="1:15" ht="30">
      <c r="A2" s="134" t="s">
        <v>1</v>
      </c>
      <c r="B2" s="135" t="s">
        <v>120</v>
      </c>
      <c r="C2" s="135" t="s">
        <v>3</v>
      </c>
      <c r="D2" s="134" t="s">
        <v>4</v>
      </c>
      <c r="E2" s="134" t="s">
        <v>5</v>
      </c>
      <c r="F2" s="5" t="s">
        <v>6</v>
      </c>
      <c r="G2" s="136" t="s">
        <v>7</v>
      </c>
      <c r="H2" s="137" t="s">
        <v>8</v>
      </c>
      <c r="I2" s="138" t="s">
        <v>9</v>
      </c>
      <c r="J2" s="139" t="s">
        <v>10</v>
      </c>
      <c r="K2" s="140" t="s">
        <v>11</v>
      </c>
      <c r="N2" s="690" t="s">
        <v>826</v>
      </c>
      <c r="O2" s="690" t="s">
        <v>825</v>
      </c>
    </row>
    <row r="3" spans="1:15">
      <c r="A3" s="141">
        <v>401</v>
      </c>
      <c r="B3" s="142" t="s">
        <v>269</v>
      </c>
      <c r="C3" s="142" t="s">
        <v>18</v>
      </c>
      <c r="D3" s="141" t="s">
        <v>14</v>
      </c>
      <c r="E3" s="141" t="s">
        <v>19</v>
      </c>
      <c r="F3" s="143">
        <v>18</v>
      </c>
      <c r="G3" s="144"/>
      <c r="H3" s="144"/>
      <c r="I3" s="144"/>
      <c r="J3" s="144"/>
      <c r="K3" s="145">
        <f>F3</f>
        <v>18</v>
      </c>
      <c r="L3" s="146" t="s">
        <v>16</v>
      </c>
      <c r="N3" s="144"/>
      <c r="O3" s="144"/>
    </row>
    <row r="4" spans="1:15">
      <c r="A4" s="147">
        <v>402</v>
      </c>
      <c r="B4" s="148" t="s">
        <v>192</v>
      </c>
      <c r="C4" s="148" t="s">
        <v>37</v>
      </c>
      <c r="D4" s="147" t="s">
        <v>14</v>
      </c>
      <c r="E4" s="147" t="s">
        <v>21</v>
      </c>
      <c r="F4" s="149">
        <v>15.8</v>
      </c>
      <c r="G4" s="144"/>
      <c r="H4" s="144"/>
      <c r="I4" s="150">
        <f>F4</f>
        <v>15.8</v>
      </c>
      <c r="J4" s="144"/>
      <c r="K4" s="144"/>
      <c r="L4" s="146" t="s">
        <v>16</v>
      </c>
      <c r="N4" s="144"/>
      <c r="O4" s="691">
        <f>F4</f>
        <v>15.8</v>
      </c>
    </row>
    <row r="5" spans="1:15">
      <c r="A5" s="141" t="s">
        <v>270</v>
      </c>
      <c r="B5" s="142" t="s">
        <v>199</v>
      </c>
      <c r="C5" s="142" t="s">
        <v>18</v>
      </c>
      <c r="D5" s="141" t="s">
        <v>29</v>
      </c>
      <c r="E5" s="141" t="s">
        <v>19</v>
      </c>
      <c r="F5" s="143">
        <v>2.4</v>
      </c>
      <c r="G5" s="144"/>
      <c r="H5" s="144"/>
      <c r="I5" s="144"/>
      <c r="J5" s="144"/>
      <c r="K5" s="145">
        <f>F5</f>
        <v>2.4</v>
      </c>
      <c r="L5" s="146" t="s">
        <v>16</v>
      </c>
      <c r="N5" s="144"/>
      <c r="O5" s="144"/>
    </row>
    <row r="6" spans="1:15">
      <c r="A6" s="147">
        <v>403</v>
      </c>
      <c r="B6" s="148" t="s">
        <v>192</v>
      </c>
      <c r="C6" s="148" t="s">
        <v>37</v>
      </c>
      <c r="D6" s="147" t="s">
        <v>14</v>
      </c>
      <c r="E6" s="147" t="s">
        <v>21</v>
      </c>
      <c r="F6" s="149">
        <v>19.5</v>
      </c>
      <c r="G6" s="144"/>
      <c r="H6" s="144"/>
      <c r="I6" s="150">
        <f>F6</f>
        <v>19.5</v>
      </c>
      <c r="J6" s="144"/>
      <c r="K6" s="144"/>
      <c r="L6" s="146" t="s">
        <v>16</v>
      </c>
      <c r="N6" s="144"/>
      <c r="O6" s="691">
        <f t="shared" ref="O6:O9" si="0">F6</f>
        <v>19.5</v>
      </c>
    </row>
    <row r="7" spans="1:15">
      <c r="A7" s="147">
        <v>404</v>
      </c>
      <c r="B7" s="148" t="s">
        <v>192</v>
      </c>
      <c r="C7" s="148" t="s">
        <v>37</v>
      </c>
      <c r="D7" s="147" t="s">
        <v>14</v>
      </c>
      <c r="E7" s="147" t="s">
        <v>21</v>
      </c>
      <c r="F7" s="149">
        <v>19.600000000000001</v>
      </c>
      <c r="G7" s="144"/>
      <c r="H7" s="144"/>
      <c r="I7" s="150">
        <f>F7</f>
        <v>19.600000000000001</v>
      </c>
      <c r="J7" s="144"/>
      <c r="K7" s="144"/>
      <c r="L7" s="146" t="s">
        <v>16</v>
      </c>
      <c r="N7" s="144"/>
      <c r="O7" s="691">
        <f t="shared" si="0"/>
        <v>19.600000000000001</v>
      </c>
    </row>
    <row r="8" spans="1:15">
      <c r="A8" s="147">
        <v>405</v>
      </c>
      <c r="B8" s="148" t="s">
        <v>192</v>
      </c>
      <c r="C8" s="148" t="s">
        <v>37</v>
      </c>
      <c r="D8" s="147" t="s">
        <v>132</v>
      </c>
      <c r="E8" s="147" t="s">
        <v>21</v>
      </c>
      <c r="F8" s="149">
        <v>19.5</v>
      </c>
      <c r="G8" s="144"/>
      <c r="H8" s="144"/>
      <c r="I8" s="150">
        <f>F8</f>
        <v>19.5</v>
      </c>
      <c r="J8" s="144"/>
      <c r="K8" s="144"/>
      <c r="L8" s="146" t="s">
        <v>16</v>
      </c>
      <c r="N8" s="144"/>
      <c r="O8" s="691">
        <f t="shared" si="0"/>
        <v>19.5</v>
      </c>
    </row>
    <row r="9" spans="1:15">
      <c r="A9" s="147">
        <v>406</v>
      </c>
      <c r="B9" s="148" t="s">
        <v>192</v>
      </c>
      <c r="C9" s="148" t="s">
        <v>37</v>
      </c>
      <c r="D9" s="147" t="s">
        <v>14</v>
      </c>
      <c r="E9" s="147" t="s">
        <v>21</v>
      </c>
      <c r="F9" s="149">
        <v>17</v>
      </c>
      <c r="G9" s="144"/>
      <c r="H9" s="144"/>
      <c r="I9" s="150">
        <f>F9</f>
        <v>17</v>
      </c>
      <c r="J9" s="144"/>
      <c r="K9" s="144"/>
      <c r="L9" s="146" t="s">
        <v>16</v>
      </c>
      <c r="N9" s="144"/>
      <c r="O9" s="691">
        <f t="shared" si="0"/>
        <v>17</v>
      </c>
    </row>
    <row r="10" spans="1:15">
      <c r="A10" s="141" t="s">
        <v>271</v>
      </c>
      <c r="B10" s="142" t="s">
        <v>199</v>
      </c>
      <c r="C10" s="142" t="s">
        <v>13</v>
      </c>
      <c r="D10" s="141" t="s">
        <v>18</v>
      </c>
      <c r="E10" s="141" t="s">
        <v>19</v>
      </c>
      <c r="F10" s="143">
        <v>2.5</v>
      </c>
      <c r="G10" s="144"/>
      <c r="H10" s="144"/>
      <c r="I10" s="144"/>
      <c r="J10" s="144"/>
      <c r="K10" s="145">
        <f>F10</f>
        <v>2.5</v>
      </c>
      <c r="L10" s="146" t="s">
        <v>16</v>
      </c>
      <c r="N10" s="144"/>
      <c r="O10" s="144"/>
    </row>
    <row r="11" spans="1:15">
      <c r="A11" s="147">
        <v>407</v>
      </c>
      <c r="B11" s="148" t="s">
        <v>192</v>
      </c>
      <c r="C11" s="148" t="s">
        <v>37</v>
      </c>
      <c r="D11" s="147" t="s">
        <v>14</v>
      </c>
      <c r="E11" s="147" t="s">
        <v>21</v>
      </c>
      <c r="F11" s="149">
        <v>16.5</v>
      </c>
      <c r="G11" s="144"/>
      <c r="H11" s="144"/>
      <c r="I11" s="150">
        <f>F11</f>
        <v>16.5</v>
      </c>
      <c r="J11" s="144"/>
      <c r="K11" s="144"/>
      <c r="L11" s="146" t="s">
        <v>16</v>
      </c>
      <c r="N11" s="144"/>
      <c r="O11" s="691">
        <f>F11</f>
        <v>16.5</v>
      </c>
    </row>
    <row r="12" spans="1:15">
      <c r="A12" s="141" t="s">
        <v>272</v>
      </c>
      <c r="B12" s="142" t="s">
        <v>199</v>
      </c>
      <c r="C12" s="142" t="s">
        <v>13</v>
      </c>
      <c r="D12" s="141" t="s">
        <v>18</v>
      </c>
      <c r="E12" s="141" t="s">
        <v>19</v>
      </c>
      <c r="F12" s="143">
        <v>2.4</v>
      </c>
      <c r="G12" s="144"/>
      <c r="H12" s="144"/>
      <c r="I12" s="144"/>
      <c r="J12" s="144"/>
      <c r="K12" s="145">
        <f>F12</f>
        <v>2.4</v>
      </c>
      <c r="L12" s="146" t="s">
        <v>16</v>
      </c>
      <c r="N12" s="144"/>
      <c r="O12" s="144"/>
    </row>
    <row r="13" spans="1:15">
      <c r="A13" s="147">
        <v>408</v>
      </c>
      <c r="B13" s="148" t="s">
        <v>192</v>
      </c>
      <c r="C13" s="148" t="s">
        <v>37</v>
      </c>
      <c r="D13" s="147" t="s">
        <v>14</v>
      </c>
      <c r="E13" s="147" t="s">
        <v>21</v>
      </c>
      <c r="F13" s="149">
        <v>19.8</v>
      </c>
      <c r="G13" s="144"/>
      <c r="H13" s="144"/>
      <c r="I13" s="150">
        <f>F13</f>
        <v>19.8</v>
      </c>
      <c r="J13" s="144"/>
      <c r="K13" s="144"/>
      <c r="L13" s="146" t="s">
        <v>16</v>
      </c>
      <c r="N13" s="144"/>
      <c r="O13" s="691">
        <f>F13</f>
        <v>19.8</v>
      </c>
    </row>
    <row r="14" spans="1:15">
      <c r="A14" s="147">
        <v>409</v>
      </c>
      <c r="B14" s="148" t="s">
        <v>224</v>
      </c>
      <c r="C14" s="148" t="s">
        <v>37</v>
      </c>
      <c r="D14" s="147" t="s">
        <v>14</v>
      </c>
      <c r="E14" s="147" t="s">
        <v>21</v>
      </c>
      <c r="F14" s="149">
        <v>16.7</v>
      </c>
      <c r="G14" s="144"/>
      <c r="H14" s="144"/>
      <c r="I14" s="150">
        <f>F14</f>
        <v>16.7</v>
      </c>
      <c r="J14" s="144"/>
      <c r="K14" s="144"/>
      <c r="L14" s="146" t="s">
        <v>16</v>
      </c>
      <c r="N14" s="691">
        <f>F14</f>
        <v>16.7</v>
      </c>
      <c r="O14" s="144"/>
    </row>
    <row r="15" spans="1:15">
      <c r="A15" s="141" t="s">
        <v>273</v>
      </c>
      <c r="B15" s="142" t="s">
        <v>199</v>
      </c>
      <c r="C15" s="142" t="s">
        <v>13</v>
      </c>
      <c r="D15" s="141" t="s">
        <v>18</v>
      </c>
      <c r="E15" s="141" t="s">
        <v>19</v>
      </c>
      <c r="F15" s="143">
        <v>2.5</v>
      </c>
      <c r="G15" s="144"/>
      <c r="H15" s="144"/>
      <c r="I15" s="144"/>
      <c r="J15" s="144"/>
      <c r="K15" s="145">
        <f>F15</f>
        <v>2.5</v>
      </c>
      <c r="L15" s="146" t="s">
        <v>16</v>
      </c>
      <c r="N15" s="144"/>
      <c r="O15" s="144"/>
    </row>
    <row r="16" spans="1:15">
      <c r="A16" s="147">
        <v>410</v>
      </c>
      <c r="B16" s="148" t="s">
        <v>192</v>
      </c>
      <c r="C16" s="148"/>
      <c r="D16" s="147" t="s">
        <v>14</v>
      </c>
      <c r="E16" s="147" t="s">
        <v>21</v>
      </c>
      <c r="F16" s="149">
        <v>17.899999999999999</v>
      </c>
      <c r="G16" s="144"/>
      <c r="H16" s="144"/>
      <c r="I16" s="150">
        <f>F16</f>
        <v>17.899999999999999</v>
      </c>
      <c r="J16" s="144"/>
      <c r="K16" s="144"/>
      <c r="L16" s="146" t="s">
        <v>16</v>
      </c>
      <c r="N16" s="144"/>
      <c r="O16" s="691">
        <f>F16</f>
        <v>17.899999999999999</v>
      </c>
    </row>
    <row r="17" spans="1:15">
      <c r="A17" s="141" t="s">
        <v>274</v>
      </c>
      <c r="B17" s="142" t="s">
        <v>199</v>
      </c>
      <c r="C17" s="142" t="s">
        <v>13</v>
      </c>
      <c r="D17" s="141" t="s">
        <v>18</v>
      </c>
      <c r="E17" s="141" t="s">
        <v>19</v>
      </c>
      <c r="F17" s="143">
        <v>2.5</v>
      </c>
      <c r="G17" s="144"/>
      <c r="H17" s="144"/>
      <c r="I17" s="144"/>
      <c r="J17" s="144"/>
      <c r="K17" s="145">
        <f>F17</f>
        <v>2.5</v>
      </c>
      <c r="L17" s="146" t="s">
        <v>16</v>
      </c>
      <c r="N17" s="144"/>
      <c r="O17" s="144"/>
    </row>
    <row r="18" spans="1:15">
      <c r="A18" s="151">
        <v>411</v>
      </c>
      <c r="B18" s="152" t="s">
        <v>275</v>
      </c>
      <c r="C18" s="152" t="s">
        <v>37</v>
      </c>
      <c r="D18" s="151" t="s">
        <v>29</v>
      </c>
      <c r="E18" s="151"/>
      <c r="F18" s="153">
        <v>20.8</v>
      </c>
      <c r="G18" s="144"/>
      <c r="H18" s="144"/>
      <c r="I18" s="144"/>
      <c r="J18" s="154">
        <f>F18</f>
        <v>20.8</v>
      </c>
      <c r="K18" s="144"/>
      <c r="L18" s="146" t="s">
        <v>16</v>
      </c>
      <c r="N18" s="144"/>
      <c r="O18" s="144"/>
    </row>
    <row r="19" spans="1:15" ht="27" customHeight="1">
      <c r="A19" s="151">
        <v>412</v>
      </c>
      <c r="B19" s="152" t="s">
        <v>276</v>
      </c>
      <c r="C19" s="152" t="s">
        <v>37</v>
      </c>
      <c r="D19" s="151" t="s">
        <v>29</v>
      </c>
      <c r="E19" s="151"/>
      <c r="F19" s="153">
        <v>19.600000000000001</v>
      </c>
      <c r="G19" s="144"/>
      <c r="H19" s="144"/>
      <c r="I19" s="144"/>
      <c r="J19" s="154">
        <f>F19</f>
        <v>19.600000000000001</v>
      </c>
      <c r="K19" s="144"/>
      <c r="L19" s="146" t="s">
        <v>16</v>
      </c>
      <c r="N19" s="144"/>
      <c r="O19" s="144"/>
    </row>
    <row r="20" spans="1:15">
      <c r="A20" s="147">
        <v>413</v>
      </c>
      <c r="B20" s="148" t="s">
        <v>36</v>
      </c>
      <c r="C20" s="148" t="s">
        <v>37</v>
      </c>
      <c r="D20" s="147" t="s">
        <v>14</v>
      </c>
      <c r="E20" s="147" t="s">
        <v>21</v>
      </c>
      <c r="F20" s="149">
        <v>11.4</v>
      </c>
      <c r="G20" s="144"/>
      <c r="H20" s="144"/>
      <c r="I20" s="150">
        <f>F20</f>
        <v>11.4</v>
      </c>
      <c r="J20" s="144"/>
      <c r="K20" s="144"/>
      <c r="L20" s="146" t="s">
        <v>16</v>
      </c>
      <c r="N20" s="691">
        <f t="shared" ref="N20:N21" si="1">F20</f>
        <v>11.4</v>
      </c>
      <c r="O20" s="144"/>
    </row>
    <row r="21" spans="1:15">
      <c r="A21" s="147">
        <v>414</v>
      </c>
      <c r="B21" s="148" t="s">
        <v>12</v>
      </c>
      <c r="C21" s="148" t="s">
        <v>37</v>
      </c>
      <c r="D21" s="147" t="s">
        <v>14</v>
      </c>
      <c r="E21" s="147" t="s">
        <v>21</v>
      </c>
      <c r="F21" s="149">
        <v>8.4</v>
      </c>
      <c r="G21" s="144"/>
      <c r="H21" s="144"/>
      <c r="I21" s="150">
        <f>F21</f>
        <v>8.4</v>
      </c>
      <c r="J21" s="144"/>
      <c r="K21" s="144"/>
      <c r="L21" s="146" t="s">
        <v>16</v>
      </c>
      <c r="N21" s="691">
        <f t="shared" si="1"/>
        <v>8.4</v>
      </c>
      <c r="O21" s="144"/>
    </row>
    <row r="22" spans="1:15">
      <c r="A22" s="151">
        <v>415</v>
      </c>
      <c r="B22" s="152" t="s">
        <v>192</v>
      </c>
      <c r="C22" s="152" t="s">
        <v>37</v>
      </c>
      <c r="D22" s="151" t="s">
        <v>14</v>
      </c>
      <c r="E22" s="151"/>
      <c r="F22" s="153">
        <v>19.3</v>
      </c>
      <c r="G22" s="144"/>
      <c r="H22" s="144"/>
      <c r="I22" s="144"/>
      <c r="J22" s="154">
        <f>F22</f>
        <v>19.3</v>
      </c>
      <c r="K22" s="144"/>
      <c r="L22" s="146" t="s">
        <v>16</v>
      </c>
      <c r="N22" s="144"/>
      <c r="O22" s="144"/>
    </row>
    <row r="23" spans="1:15">
      <c r="A23" s="147">
        <v>416</v>
      </c>
      <c r="B23" s="148" t="s">
        <v>192</v>
      </c>
      <c r="C23" s="148" t="s">
        <v>37</v>
      </c>
      <c r="D23" s="147" t="s">
        <v>14</v>
      </c>
      <c r="E23" s="147" t="s">
        <v>21</v>
      </c>
      <c r="F23" s="149">
        <v>16.399999999999999</v>
      </c>
      <c r="G23" s="144"/>
      <c r="H23" s="144"/>
      <c r="I23" s="150">
        <f>F23</f>
        <v>16.399999999999999</v>
      </c>
      <c r="J23" s="144"/>
      <c r="K23" s="144"/>
      <c r="L23" s="146" t="s">
        <v>16</v>
      </c>
      <c r="N23" s="144"/>
      <c r="O23" s="691">
        <f>F23</f>
        <v>16.399999999999999</v>
      </c>
    </row>
    <row r="24" spans="1:15">
      <c r="A24" s="141" t="s">
        <v>277</v>
      </c>
      <c r="B24" s="142" t="s">
        <v>199</v>
      </c>
      <c r="C24" s="142" t="s">
        <v>18</v>
      </c>
      <c r="D24" s="141" t="s">
        <v>18</v>
      </c>
      <c r="E24" s="141" t="s">
        <v>19</v>
      </c>
      <c r="F24" s="143">
        <v>2.5</v>
      </c>
      <c r="G24" s="144"/>
      <c r="H24" s="144"/>
      <c r="I24" s="144"/>
      <c r="J24" s="144"/>
      <c r="K24" s="145">
        <f>F24</f>
        <v>2.5</v>
      </c>
      <c r="L24" s="146" t="s">
        <v>16</v>
      </c>
      <c r="N24" s="144"/>
      <c r="O24" s="144"/>
    </row>
    <row r="25" spans="1:15">
      <c r="A25" s="147">
        <v>417</v>
      </c>
      <c r="B25" s="148" t="s">
        <v>192</v>
      </c>
      <c r="C25" s="148" t="s">
        <v>37</v>
      </c>
      <c r="D25" s="147" t="s">
        <v>14</v>
      </c>
      <c r="E25" s="147" t="s">
        <v>21</v>
      </c>
      <c r="F25" s="149">
        <v>19.7</v>
      </c>
      <c r="G25" s="144"/>
      <c r="H25" s="144"/>
      <c r="I25" s="150">
        <f>F25</f>
        <v>19.7</v>
      </c>
      <c r="J25" s="144"/>
      <c r="K25" s="144"/>
      <c r="L25" s="146" t="s">
        <v>16</v>
      </c>
      <c r="N25" s="144"/>
      <c r="O25" s="691">
        <f t="shared" ref="O25:O27" si="2">F25</f>
        <v>19.7</v>
      </c>
    </row>
    <row r="26" spans="1:15">
      <c r="A26" s="147">
        <v>418</v>
      </c>
      <c r="B26" s="148" t="s">
        <v>192</v>
      </c>
      <c r="C26" s="148" t="s">
        <v>37</v>
      </c>
      <c r="D26" s="147" t="s">
        <v>14</v>
      </c>
      <c r="E26" s="147" t="s">
        <v>21</v>
      </c>
      <c r="F26" s="149">
        <v>19.5</v>
      </c>
      <c r="G26" s="144"/>
      <c r="H26" s="144"/>
      <c r="I26" s="150">
        <f>F26</f>
        <v>19.5</v>
      </c>
      <c r="J26" s="144"/>
      <c r="K26" s="144"/>
      <c r="L26" s="146" t="s">
        <v>16</v>
      </c>
      <c r="N26" s="144"/>
      <c r="O26" s="691">
        <f t="shared" si="2"/>
        <v>19.5</v>
      </c>
    </row>
    <row r="27" spans="1:15">
      <c r="A27" s="147">
        <v>419</v>
      </c>
      <c r="B27" s="148" t="s">
        <v>192</v>
      </c>
      <c r="C27" s="148" t="s">
        <v>37</v>
      </c>
      <c r="D27" s="147" t="s">
        <v>14</v>
      </c>
      <c r="E27" s="147" t="s">
        <v>21</v>
      </c>
      <c r="F27" s="149">
        <v>19.7</v>
      </c>
      <c r="G27" s="144"/>
      <c r="H27" s="144"/>
      <c r="I27" s="150">
        <f>F27</f>
        <v>19.7</v>
      </c>
      <c r="J27" s="144"/>
      <c r="K27" s="144"/>
      <c r="L27" s="146" t="s">
        <v>16</v>
      </c>
      <c r="N27" s="144"/>
      <c r="O27" s="691">
        <f t="shared" si="2"/>
        <v>19.7</v>
      </c>
    </row>
    <row r="28" spans="1:15" ht="30">
      <c r="A28" s="141">
        <v>420</v>
      </c>
      <c r="B28" s="142" t="s">
        <v>278</v>
      </c>
      <c r="C28" s="142" t="s">
        <v>18</v>
      </c>
      <c r="D28" s="141" t="s">
        <v>18</v>
      </c>
      <c r="E28" s="141" t="s">
        <v>19</v>
      </c>
      <c r="F28" s="143">
        <v>2.2999999999999998</v>
      </c>
      <c r="G28" s="144"/>
      <c r="H28" s="144"/>
      <c r="I28" s="144"/>
      <c r="J28" s="144"/>
      <c r="K28" s="145">
        <f>F28</f>
        <v>2.2999999999999998</v>
      </c>
      <c r="L28" s="146" t="s">
        <v>16</v>
      </c>
      <c r="N28" s="144"/>
      <c r="O28" s="144"/>
    </row>
    <row r="29" spans="1:15" ht="30">
      <c r="A29" s="141" t="s">
        <v>279</v>
      </c>
      <c r="B29" s="142" t="s">
        <v>280</v>
      </c>
      <c r="C29" s="142" t="s">
        <v>18</v>
      </c>
      <c r="D29" s="141" t="s">
        <v>18</v>
      </c>
      <c r="E29" s="141" t="s">
        <v>19</v>
      </c>
      <c r="F29" s="143">
        <v>9.5</v>
      </c>
      <c r="G29" s="144"/>
      <c r="H29" s="144"/>
      <c r="I29" s="144"/>
      <c r="J29" s="144"/>
      <c r="K29" s="145">
        <f>F29</f>
        <v>9.5</v>
      </c>
      <c r="L29" s="146" t="s">
        <v>16</v>
      </c>
      <c r="N29" s="144"/>
      <c r="O29" s="144"/>
    </row>
    <row r="30" spans="1:15">
      <c r="A30" s="141" t="s">
        <v>281</v>
      </c>
      <c r="B30" s="142" t="s">
        <v>199</v>
      </c>
      <c r="C30" s="142" t="s">
        <v>18</v>
      </c>
      <c r="D30" s="141" t="s">
        <v>18</v>
      </c>
      <c r="E30" s="141" t="s">
        <v>19</v>
      </c>
      <c r="F30" s="143">
        <v>5.7</v>
      </c>
      <c r="G30" s="144"/>
      <c r="H30" s="144"/>
      <c r="I30" s="144"/>
      <c r="J30" s="144"/>
      <c r="K30" s="145">
        <f>F30</f>
        <v>5.7</v>
      </c>
      <c r="L30" s="146" t="s">
        <v>16</v>
      </c>
      <c r="N30" s="144"/>
      <c r="O30" s="144"/>
    </row>
    <row r="31" spans="1:15">
      <c r="A31" s="141">
        <v>421</v>
      </c>
      <c r="B31" s="142" t="s">
        <v>282</v>
      </c>
      <c r="C31" s="142" t="s">
        <v>18</v>
      </c>
      <c r="D31" s="141" t="s">
        <v>18</v>
      </c>
      <c r="E31" s="141" t="s">
        <v>19</v>
      </c>
      <c r="F31" s="143">
        <v>4.7</v>
      </c>
      <c r="G31" s="144"/>
      <c r="H31" s="144"/>
      <c r="I31" s="144"/>
      <c r="J31" s="144"/>
      <c r="K31" s="145">
        <f>F31</f>
        <v>4.7</v>
      </c>
      <c r="L31" s="146" t="s">
        <v>16</v>
      </c>
      <c r="N31" s="144"/>
      <c r="O31" s="144"/>
    </row>
    <row r="32" spans="1:15">
      <c r="A32" s="147">
        <v>422</v>
      </c>
      <c r="B32" s="148" t="s">
        <v>283</v>
      </c>
      <c r="C32" s="148" t="s">
        <v>18</v>
      </c>
      <c r="D32" s="147" t="s">
        <v>29</v>
      </c>
      <c r="E32" s="147" t="s">
        <v>21</v>
      </c>
      <c r="F32" s="149">
        <v>3.6</v>
      </c>
      <c r="G32" s="144"/>
      <c r="H32" s="144"/>
      <c r="I32" s="150">
        <f t="shared" ref="I32:I39" si="3">F32</f>
        <v>3.6</v>
      </c>
      <c r="J32" s="144"/>
      <c r="K32" s="144"/>
      <c r="L32" s="146" t="s">
        <v>16</v>
      </c>
      <c r="N32" s="691">
        <f>F32</f>
        <v>3.6</v>
      </c>
      <c r="O32" s="571"/>
    </row>
    <row r="33" spans="1:16">
      <c r="A33" s="147">
        <v>423</v>
      </c>
      <c r="B33" s="148" t="s">
        <v>259</v>
      </c>
      <c r="C33" s="148" t="s">
        <v>13</v>
      </c>
      <c r="D33" s="147" t="s">
        <v>29</v>
      </c>
      <c r="E33" s="147" t="s">
        <v>21</v>
      </c>
      <c r="F33" s="149">
        <v>8.8000000000000007</v>
      </c>
      <c r="G33" s="144"/>
      <c r="H33" s="144"/>
      <c r="I33" s="150">
        <f t="shared" si="3"/>
        <v>8.8000000000000007</v>
      </c>
      <c r="J33" s="144"/>
      <c r="K33" s="144"/>
      <c r="L33" s="146" t="s">
        <v>16</v>
      </c>
      <c r="N33" s="144"/>
      <c r="O33" s="691">
        <f>F33</f>
        <v>8.8000000000000007</v>
      </c>
    </row>
    <row r="34" spans="1:16" ht="30">
      <c r="A34" s="147">
        <v>424</v>
      </c>
      <c r="B34" s="148" t="s">
        <v>284</v>
      </c>
      <c r="C34" s="148" t="s">
        <v>37</v>
      </c>
      <c r="D34" s="147" t="s">
        <v>14</v>
      </c>
      <c r="E34" s="147" t="s">
        <v>21</v>
      </c>
      <c r="F34" s="149">
        <v>7.1</v>
      </c>
      <c r="G34" s="144"/>
      <c r="H34" s="144"/>
      <c r="I34" s="150">
        <f t="shared" si="3"/>
        <v>7.1</v>
      </c>
      <c r="J34" s="144"/>
      <c r="K34" s="144"/>
      <c r="L34" s="146" t="s">
        <v>16</v>
      </c>
      <c r="N34" s="691">
        <f t="shared" ref="N34:N37" si="4">F34</f>
        <v>7.1</v>
      </c>
      <c r="O34" s="144"/>
    </row>
    <row r="35" spans="1:16">
      <c r="A35" s="155" t="s">
        <v>285</v>
      </c>
      <c r="B35" s="148" t="s">
        <v>184</v>
      </c>
      <c r="C35" s="148" t="s">
        <v>18</v>
      </c>
      <c r="D35" s="147" t="s">
        <v>14</v>
      </c>
      <c r="E35" s="147" t="s">
        <v>21</v>
      </c>
      <c r="F35" s="149">
        <v>21.4</v>
      </c>
      <c r="G35" s="144"/>
      <c r="H35" s="144"/>
      <c r="I35" s="150">
        <f t="shared" si="3"/>
        <v>21.4</v>
      </c>
      <c r="J35" s="144"/>
      <c r="K35" s="144"/>
      <c r="L35" s="146" t="s">
        <v>16</v>
      </c>
      <c r="N35" s="691">
        <f t="shared" si="4"/>
        <v>21.4</v>
      </c>
      <c r="O35" s="144"/>
    </row>
    <row r="36" spans="1:16" ht="30">
      <c r="A36" s="155" t="s">
        <v>286</v>
      </c>
      <c r="B36" s="148" t="s">
        <v>287</v>
      </c>
      <c r="C36" s="148" t="s">
        <v>288</v>
      </c>
      <c r="D36" s="147" t="s">
        <v>14</v>
      </c>
      <c r="E36" s="147" t="s">
        <v>21</v>
      </c>
      <c r="F36" s="149">
        <v>65.400000000000006</v>
      </c>
      <c r="G36" s="144"/>
      <c r="H36" s="144"/>
      <c r="I36" s="150">
        <f t="shared" si="3"/>
        <v>65.400000000000006</v>
      </c>
      <c r="J36" s="144"/>
      <c r="K36" s="144"/>
      <c r="L36" s="146" t="s">
        <v>16</v>
      </c>
      <c r="N36" s="691">
        <f t="shared" si="4"/>
        <v>65.400000000000006</v>
      </c>
      <c r="O36" s="144"/>
    </row>
    <row r="37" spans="1:16" ht="30">
      <c r="A37" s="155" t="s">
        <v>289</v>
      </c>
      <c r="B37" s="148" t="s">
        <v>210</v>
      </c>
      <c r="C37" s="148" t="s">
        <v>91</v>
      </c>
      <c r="D37" s="147" t="s">
        <v>14</v>
      </c>
      <c r="E37" s="147" t="s">
        <v>21</v>
      </c>
      <c r="F37" s="149">
        <v>18</v>
      </c>
      <c r="G37" s="144"/>
      <c r="H37" s="144"/>
      <c r="I37" s="150">
        <f t="shared" si="3"/>
        <v>18</v>
      </c>
      <c r="J37" s="144"/>
      <c r="K37" s="144"/>
      <c r="L37" s="146" t="s">
        <v>16</v>
      </c>
      <c r="N37" s="691">
        <f t="shared" si="4"/>
        <v>18</v>
      </c>
      <c r="O37" s="144"/>
    </row>
    <row r="38" spans="1:16">
      <c r="A38" s="155" t="s">
        <v>290</v>
      </c>
      <c r="B38" s="148" t="s">
        <v>74</v>
      </c>
      <c r="C38" s="148" t="s">
        <v>18</v>
      </c>
      <c r="D38" s="147" t="s">
        <v>14</v>
      </c>
      <c r="E38" s="147" t="s">
        <v>21</v>
      </c>
      <c r="F38" s="149">
        <v>33.5</v>
      </c>
      <c r="G38" s="144"/>
      <c r="H38" s="144"/>
      <c r="I38" s="150">
        <f t="shared" si="3"/>
        <v>33.5</v>
      </c>
      <c r="J38" s="144"/>
      <c r="K38" s="144"/>
      <c r="L38" s="146" t="s">
        <v>16</v>
      </c>
      <c r="N38" s="144"/>
      <c r="O38" s="691">
        <f>F38</f>
        <v>33.5</v>
      </c>
    </row>
    <row r="39" spans="1:16">
      <c r="A39" s="155" t="s">
        <v>291</v>
      </c>
      <c r="B39" s="148" t="s">
        <v>74</v>
      </c>
      <c r="C39" s="148" t="s">
        <v>18</v>
      </c>
      <c r="D39" s="147" t="s">
        <v>14</v>
      </c>
      <c r="E39" s="147" t="s">
        <v>21</v>
      </c>
      <c r="F39" s="149">
        <v>67.900000000000006</v>
      </c>
      <c r="G39" s="144"/>
      <c r="H39" s="144"/>
      <c r="I39" s="150">
        <f t="shared" si="3"/>
        <v>67.900000000000006</v>
      </c>
      <c r="J39" s="144"/>
      <c r="K39" s="144"/>
      <c r="L39" s="146" t="s">
        <v>16</v>
      </c>
      <c r="N39" s="144"/>
      <c r="O39" s="691">
        <f>F39</f>
        <v>67.900000000000006</v>
      </c>
    </row>
    <row r="40" spans="1:16">
      <c r="A40" s="156" t="s">
        <v>292</v>
      </c>
      <c r="B40" s="157" t="s">
        <v>90</v>
      </c>
      <c r="C40" s="157" t="s">
        <v>79</v>
      </c>
      <c r="D40" s="158" t="s">
        <v>14</v>
      </c>
      <c r="E40" s="158"/>
      <c r="F40" s="159">
        <v>19.2</v>
      </c>
      <c r="G40" s="136">
        <f>F40</f>
        <v>19.2</v>
      </c>
      <c r="H40" s="144"/>
      <c r="I40" s="144"/>
      <c r="J40" s="144"/>
      <c r="K40" s="144"/>
      <c r="L40" s="160" t="s">
        <v>47</v>
      </c>
      <c r="N40" s="144"/>
      <c r="O40" s="144"/>
    </row>
    <row r="41" spans="1:16">
      <c r="A41" s="161"/>
      <c r="B41" s="162" t="s">
        <v>293</v>
      </c>
      <c r="C41" s="162"/>
      <c r="D41" s="163"/>
      <c r="E41" s="163"/>
      <c r="F41" s="164">
        <f t="shared" ref="F41:K41" si="5">SUM(F3:F40)</f>
        <v>617</v>
      </c>
      <c r="G41" s="136">
        <f t="shared" si="5"/>
        <v>19.2</v>
      </c>
      <c r="H41" s="165">
        <f t="shared" si="5"/>
        <v>0</v>
      </c>
      <c r="I41" s="150">
        <f t="shared" si="5"/>
        <v>483.1</v>
      </c>
      <c r="J41" s="154">
        <f t="shared" si="5"/>
        <v>59.7</v>
      </c>
      <c r="K41" s="145">
        <f t="shared" si="5"/>
        <v>55</v>
      </c>
      <c r="L41" s="166">
        <f>SUM(H41:K41)</f>
        <v>597.80000000000007</v>
      </c>
      <c r="N41" s="691">
        <f>SUM(N3:N40)</f>
        <v>152</v>
      </c>
      <c r="O41" s="691">
        <f>SUM(O3:O40)</f>
        <v>331.1</v>
      </c>
      <c r="P41" s="717">
        <f>N41+O41</f>
        <v>483.1</v>
      </c>
    </row>
    <row r="42" spans="1:16">
      <c r="B42" s="167" t="s">
        <v>99</v>
      </c>
      <c r="C42" s="128"/>
      <c r="F42" s="168">
        <f>SUM(G41:K41)</f>
        <v>617</v>
      </c>
      <c r="G42" s="169"/>
      <c r="H42" s="169"/>
      <c r="I42" s="169"/>
      <c r="J42" s="169"/>
      <c r="K42" s="169"/>
      <c r="L42" s="169"/>
    </row>
    <row r="43" spans="1:16">
      <c r="B43" s="170" t="s">
        <v>100</v>
      </c>
      <c r="C43" s="128"/>
      <c r="F43" s="171">
        <f>I41+J41+K41</f>
        <v>597.80000000000007</v>
      </c>
      <c r="G43" s="169"/>
      <c r="H43" s="169"/>
      <c r="I43" s="169"/>
      <c r="J43" s="169"/>
      <c r="K43" s="169"/>
      <c r="L43" s="169"/>
    </row>
    <row r="44" spans="1:16">
      <c r="B44" s="128" t="s">
        <v>101</v>
      </c>
      <c r="C44" s="128"/>
      <c r="F44" s="171">
        <f>F41-G41</f>
        <v>597.79999999999995</v>
      </c>
      <c r="G44" s="169"/>
      <c r="H44" s="169"/>
      <c r="I44" s="169"/>
      <c r="J44" s="169"/>
      <c r="K44" s="169"/>
      <c r="L44" s="169"/>
    </row>
    <row r="45" spans="1:16">
      <c r="B45" s="128"/>
      <c r="C45" s="128"/>
      <c r="F45" s="168"/>
      <c r="G45" s="169"/>
      <c r="H45" s="169"/>
      <c r="I45" s="169"/>
      <c r="J45" s="169"/>
      <c r="K45" s="169"/>
      <c r="L45" s="169"/>
    </row>
    <row r="46" spans="1:16">
      <c r="B46" s="172" t="s">
        <v>189</v>
      </c>
      <c r="C46" s="128"/>
      <c r="G46" s="169"/>
      <c r="H46" s="169"/>
      <c r="I46" s="169"/>
      <c r="J46" s="169"/>
      <c r="K46" s="169"/>
      <c r="L46" s="169"/>
    </row>
    <row r="47" spans="1:16">
      <c r="B47" s="173" t="s">
        <v>102</v>
      </c>
      <c r="C47" s="174"/>
      <c r="G47" s="169"/>
      <c r="H47" s="169"/>
      <c r="I47" s="169"/>
      <c r="J47" s="169"/>
      <c r="K47" s="169"/>
      <c r="L47" s="169"/>
    </row>
    <row r="48" spans="1:16">
      <c r="B48" s="175" t="s">
        <v>103</v>
      </c>
      <c r="C48" s="176" t="s">
        <v>37</v>
      </c>
      <c r="G48" s="169"/>
      <c r="H48" s="169"/>
      <c r="I48" s="169"/>
      <c r="J48" s="169"/>
      <c r="K48" s="169"/>
      <c r="L48" s="169"/>
    </row>
    <row r="49" spans="2:12">
      <c r="B49" s="175" t="s">
        <v>104</v>
      </c>
      <c r="C49" s="176" t="s">
        <v>18</v>
      </c>
      <c r="G49" s="169"/>
      <c r="H49" s="169"/>
      <c r="I49" s="169"/>
      <c r="J49" s="169"/>
      <c r="K49" s="169"/>
      <c r="L49" s="169"/>
    </row>
    <row r="50" spans="2:12">
      <c r="B50" s="175" t="s">
        <v>105</v>
      </c>
      <c r="C50" s="176" t="s">
        <v>79</v>
      </c>
      <c r="G50" s="169"/>
      <c r="H50" s="169"/>
      <c r="I50" s="169"/>
      <c r="J50" s="169"/>
      <c r="K50" s="169"/>
      <c r="L50" s="169"/>
    </row>
    <row r="51" spans="2:12">
      <c r="B51" s="175" t="s">
        <v>106</v>
      </c>
      <c r="C51" s="176" t="s">
        <v>107</v>
      </c>
      <c r="G51" s="169"/>
      <c r="H51" s="169"/>
      <c r="I51" s="169"/>
      <c r="J51" s="169"/>
      <c r="K51" s="169"/>
      <c r="L51" s="169"/>
    </row>
    <row r="52" spans="2:12">
      <c r="B52" s="175" t="s">
        <v>108</v>
      </c>
      <c r="C52" s="176" t="s">
        <v>49</v>
      </c>
      <c r="G52" s="169"/>
      <c r="H52" s="169"/>
      <c r="I52" s="169"/>
      <c r="J52" s="169"/>
      <c r="K52" s="169"/>
      <c r="L52" s="169"/>
    </row>
    <row r="53" spans="2:12">
      <c r="C53" s="128"/>
      <c r="G53" s="169"/>
      <c r="H53" s="169"/>
      <c r="I53" s="169"/>
      <c r="J53" s="169"/>
      <c r="K53" s="169"/>
      <c r="L53" s="169"/>
    </row>
    <row r="54" spans="2:12">
      <c r="C54" s="128"/>
      <c r="G54" s="169"/>
      <c r="H54" s="169"/>
      <c r="I54" s="169"/>
      <c r="J54" s="169"/>
      <c r="K54" s="169"/>
      <c r="L54" s="169"/>
    </row>
    <row r="55" spans="2:12" ht="30" customHeight="1">
      <c r="B55" s="177" t="s">
        <v>109</v>
      </c>
      <c r="C55" s="727" t="s">
        <v>815</v>
      </c>
      <c r="D55" s="727"/>
      <c r="E55" s="727"/>
      <c r="F55" s="727"/>
      <c r="G55" s="727"/>
      <c r="H55" s="727"/>
      <c r="I55" s="727"/>
      <c r="J55" s="727"/>
      <c r="K55" s="178">
        <f>H41</f>
        <v>0</v>
      </c>
      <c r="L55" s="179"/>
    </row>
    <row r="56" spans="2:12" ht="42" customHeight="1">
      <c r="B56" s="180" t="s">
        <v>111</v>
      </c>
      <c r="C56" s="728" t="s">
        <v>816</v>
      </c>
      <c r="D56" s="728"/>
      <c r="E56" s="728"/>
      <c r="F56" s="728"/>
      <c r="G56" s="728"/>
      <c r="H56" s="728"/>
      <c r="I56" s="728"/>
      <c r="J56" s="728"/>
      <c r="K56" s="181">
        <f>I41</f>
        <v>483.1</v>
      </c>
      <c r="L56" s="179"/>
    </row>
    <row r="57" spans="2:12" ht="42.75" customHeight="1">
      <c r="B57" s="182" t="s">
        <v>113</v>
      </c>
      <c r="C57" s="729" t="s">
        <v>817</v>
      </c>
      <c r="D57" s="729"/>
      <c r="E57" s="729"/>
      <c r="F57" s="729"/>
      <c r="G57" s="729"/>
      <c r="H57" s="729"/>
      <c r="I57" s="729"/>
      <c r="J57" s="729"/>
      <c r="K57" s="183">
        <f>J41</f>
        <v>59.7</v>
      </c>
      <c r="L57" s="179"/>
    </row>
    <row r="58" spans="2:12" ht="30" customHeight="1">
      <c r="B58" s="184" t="s">
        <v>115</v>
      </c>
      <c r="C58" s="730" t="s">
        <v>818</v>
      </c>
      <c r="D58" s="730"/>
      <c r="E58" s="730"/>
      <c r="F58" s="730"/>
      <c r="G58" s="730"/>
      <c r="H58" s="730"/>
      <c r="I58" s="730"/>
      <c r="J58" s="730"/>
      <c r="K58" s="185">
        <f>K41</f>
        <v>55</v>
      </c>
      <c r="L58" s="179"/>
    </row>
    <row r="59" spans="2:12">
      <c r="B59" s="186"/>
      <c r="C59" s="732" t="s">
        <v>117</v>
      </c>
      <c r="D59" s="732"/>
      <c r="E59" s="732"/>
      <c r="F59" s="732"/>
      <c r="G59" s="732"/>
      <c r="H59" s="732"/>
      <c r="I59" s="732"/>
      <c r="J59" s="732"/>
      <c r="K59" s="187">
        <f>SUM(K55:K58)</f>
        <v>597.80000000000007</v>
      </c>
      <c r="L59" s="188"/>
    </row>
    <row r="60" spans="2:12">
      <c r="B60" s="189"/>
      <c r="C60" s="128"/>
      <c r="G60" s="169"/>
      <c r="H60" s="169"/>
      <c r="I60" s="169"/>
      <c r="J60" s="169"/>
      <c r="K60" s="169"/>
      <c r="L60" s="169"/>
    </row>
    <row r="61" spans="2:12">
      <c r="B61" s="190" t="s">
        <v>118</v>
      </c>
      <c r="C61" s="128"/>
      <c r="G61" s="169"/>
      <c r="H61" s="169"/>
      <c r="I61" s="169"/>
      <c r="J61" s="169"/>
      <c r="K61" s="191">
        <f>G41</f>
        <v>19.2</v>
      </c>
      <c r="L61" s="169"/>
    </row>
  </sheetData>
  <mergeCells count="5">
    <mergeCell ref="C55:J55"/>
    <mergeCell ref="C56:J56"/>
    <mergeCell ref="C57:J57"/>
    <mergeCell ref="C58:J58"/>
    <mergeCell ref="C59:J59"/>
  </mergeCells>
  <pageMargins left="0.7" right="0.7" top="0.75" bottom="0.75" header="0.51180555555555496" footer="0.51180555555555496"/>
  <pageSetup paperSize="9" scale="8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MJ50"/>
  <sheetViews>
    <sheetView zoomScaleNormal="100" workbookViewId="0">
      <selection activeCell="N31" sqref="N31:P31"/>
    </sheetView>
  </sheetViews>
  <sheetFormatPr defaultColWidth="9.140625" defaultRowHeight="15"/>
  <cols>
    <col min="1" max="1" width="13.28515625" style="1" customWidth="1"/>
    <col min="2" max="2" width="29.85546875" style="2" customWidth="1"/>
    <col min="3" max="3" width="11.28515625" style="192" customWidth="1"/>
    <col min="4" max="4" width="22.5703125" style="1" customWidth="1"/>
    <col min="5" max="5" width="10.140625" style="1" customWidth="1"/>
    <col min="6" max="6" width="12.5703125" style="1" customWidth="1"/>
    <col min="7" max="9" width="9.140625" style="2"/>
    <col min="10" max="10" width="10" style="2" customWidth="1"/>
    <col min="11" max="11" width="10.42578125" style="2" customWidth="1"/>
    <col min="12" max="1024" width="9.140625" style="2"/>
  </cols>
  <sheetData>
    <row r="1" spans="1:15">
      <c r="A1" s="66"/>
      <c r="B1" s="193" t="s">
        <v>294</v>
      </c>
      <c r="C1" s="194"/>
      <c r="D1" s="195"/>
      <c r="E1" s="195"/>
      <c r="F1" s="196"/>
    </row>
    <row r="2" spans="1:15" ht="30">
      <c r="A2" s="5" t="s">
        <v>1</v>
      </c>
      <c r="B2" s="6" t="s">
        <v>120</v>
      </c>
      <c r="C2" s="90" t="s">
        <v>3</v>
      </c>
      <c r="D2" s="5" t="s">
        <v>4</v>
      </c>
      <c r="E2" s="5" t="s">
        <v>5</v>
      </c>
      <c r="F2" s="5" t="s">
        <v>6</v>
      </c>
      <c r="G2" s="78" t="s">
        <v>7</v>
      </c>
      <c r="H2" s="73" t="s">
        <v>8</v>
      </c>
      <c r="I2" s="197" t="s">
        <v>9</v>
      </c>
      <c r="J2" s="75" t="s">
        <v>10</v>
      </c>
      <c r="K2" s="76" t="s">
        <v>11</v>
      </c>
      <c r="N2" s="690" t="s">
        <v>826</v>
      </c>
      <c r="O2" s="690" t="s">
        <v>825</v>
      </c>
    </row>
    <row r="3" spans="1:15">
      <c r="A3" s="24">
        <v>501</v>
      </c>
      <c r="B3" s="25" t="s">
        <v>30</v>
      </c>
      <c r="C3" s="81" t="s">
        <v>18</v>
      </c>
      <c r="D3" s="24" t="s">
        <v>14</v>
      </c>
      <c r="E3" s="24" t="s">
        <v>21</v>
      </c>
      <c r="F3" s="26">
        <v>5.6</v>
      </c>
      <c r="G3" s="36"/>
      <c r="H3" s="36"/>
      <c r="I3" s="27">
        <f>F3</f>
        <v>5.6</v>
      </c>
      <c r="J3" s="36"/>
      <c r="K3" s="36"/>
      <c r="L3" s="198" t="s">
        <v>16</v>
      </c>
      <c r="N3" s="123"/>
      <c r="O3" s="688">
        <f t="shared" ref="O3:O4" si="0">F3</f>
        <v>5.6</v>
      </c>
    </row>
    <row r="4" spans="1:15">
      <c r="A4" s="24" t="s">
        <v>295</v>
      </c>
      <c r="B4" s="25" t="s">
        <v>296</v>
      </c>
      <c r="C4" s="81" t="s">
        <v>18</v>
      </c>
      <c r="D4" s="24" t="s">
        <v>14</v>
      </c>
      <c r="E4" s="24" t="s">
        <v>21</v>
      </c>
      <c r="F4" s="26">
        <v>8.6</v>
      </c>
      <c r="G4" s="36"/>
      <c r="H4" s="36"/>
      <c r="I4" s="27">
        <f>F4</f>
        <v>8.6</v>
      </c>
      <c r="J4" s="36"/>
      <c r="K4" s="36"/>
      <c r="L4" s="198" t="s">
        <v>16</v>
      </c>
      <c r="N4" s="123"/>
      <c r="O4" s="688">
        <f t="shared" si="0"/>
        <v>8.6</v>
      </c>
    </row>
    <row r="5" spans="1:15">
      <c r="A5" s="20" t="s">
        <v>297</v>
      </c>
      <c r="B5" s="21" t="s">
        <v>50</v>
      </c>
      <c r="C5" s="199" t="s">
        <v>13</v>
      </c>
      <c r="D5" s="20" t="s">
        <v>13</v>
      </c>
      <c r="E5" s="20" t="s">
        <v>19</v>
      </c>
      <c r="F5" s="22">
        <v>2.9</v>
      </c>
      <c r="G5" s="36"/>
      <c r="H5" s="36"/>
      <c r="I5" s="36"/>
      <c r="J5" s="36"/>
      <c r="K5" s="79">
        <f>F5</f>
        <v>2.9</v>
      </c>
      <c r="L5" s="198" t="s">
        <v>16</v>
      </c>
      <c r="N5" s="123"/>
      <c r="O5" s="123"/>
    </row>
    <row r="6" spans="1:15">
      <c r="A6" s="20" t="s">
        <v>298</v>
      </c>
      <c r="B6" s="21" t="s">
        <v>24</v>
      </c>
      <c r="C6" s="199" t="s">
        <v>13</v>
      </c>
      <c r="D6" s="20" t="s">
        <v>13</v>
      </c>
      <c r="E6" s="20" t="s">
        <v>19</v>
      </c>
      <c r="F6" s="22">
        <v>1.4</v>
      </c>
      <c r="G6" s="36"/>
      <c r="H6" s="36"/>
      <c r="I6" s="36"/>
      <c r="J6" s="36"/>
      <c r="K6" s="79">
        <f>F6</f>
        <v>1.4</v>
      </c>
      <c r="L6" s="198" t="s">
        <v>16</v>
      </c>
      <c r="N6" s="123"/>
      <c r="O6" s="123"/>
    </row>
    <row r="7" spans="1:15">
      <c r="A7" s="24">
        <v>502</v>
      </c>
      <c r="B7" s="25" t="s">
        <v>12</v>
      </c>
      <c r="C7" s="81" t="s">
        <v>13</v>
      </c>
      <c r="D7" s="24" t="s">
        <v>14</v>
      </c>
      <c r="E7" s="24" t="s">
        <v>21</v>
      </c>
      <c r="F7" s="26">
        <v>19</v>
      </c>
      <c r="G7" s="36"/>
      <c r="H7" s="36"/>
      <c r="I7" s="27">
        <f>F7</f>
        <v>19</v>
      </c>
      <c r="J7" s="36"/>
      <c r="K7" s="36"/>
      <c r="L7" s="198" t="s">
        <v>16</v>
      </c>
      <c r="N7" s="123"/>
      <c r="O7" s="688">
        <f t="shared" ref="O7:O9" si="1">F7</f>
        <v>19</v>
      </c>
    </row>
    <row r="8" spans="1:15">
      <c r="A8" s="24">
        <v>503</v>
      </c>
      <c r="B8" s="25" t="s">
        <v>299</v>
      </c>
      <c r="C8" s="81" t="s">
        <v>37</v>
      </c>
      <c r="D8" s="24" t="s">
        <v>14</v>
      </c>
      <c r="E8" s="24" t="s">
        <v>21</v>
      </c>
      <c r="F8" s="26">
        <v>19.899999999999999</v>
      </c>
      <c r="G8" s="36"/>
      <c r="H8" s="36"/>
      <c r="I8" s="27">
        <f>F8</f>
        <v>19.899999999999999</v>
      </c>
      <c r="J8" s="36"/>
      <c r="K8" s="36"/>
      <c r="L8" s="198" t="s">
        <v>16</v>
      </c>
      <c r="N8" s="123"/>
      <c r="O8" s="688">
        <f t="shared" si="1"/>
        <v>19.899999999999999</v>
      </c>
    </row>
    <row r="9" spans="1:15">
      <c r="A9" s="24">
        <v>504</v>
      </c>
      <c r="B9" s="25" t="s">
        <v>300</v>
      </c>
      <c r="C9" s="81" t="s">
        <v>37</v>
      </c>
      <c r="D9" s="24" t="s">
        <v>14</v>
      </c>
      <c r="E9" s="24" t="s">
        <v>21</v>
      </c>
      <c r="F9" s="26">
        <v>20.399999999999999</v>
      </c>
      <c r="G9" s="36"/>
      <c r="H9" s="36"/>
      <c r="I9" s="27">
        <f>F9</f>
        <v>20.399999999999999</v>
      </c>
      <c r="J9" s="36"/>
      <c r="K9" s="36"/>
      <c r="L9" s="198" t="s">
        <v>16</v>
      </c>
      <c r="N9" s="123"/>
      <c r="O9" s="688">
        <f t="shared" si="1"/>
        <v>20.399999999999999</v>
      </c>
    </row>
    <row r="10" spans="1:15">
      <c r="A10" s="12">
        <v>505</v>
      </c>
      <c r="B10" s="13" t="s">
        <v>301</v>
      </c>
      <c r="C10" s="80" t="s">
        <v>49</v>
      </c>
      <c r="D10" s="12" t="s">
        <v>37</v>
      </c>
      <c r="E10" s="12" t="s">
        <v>15</v>
      </c>
      <c r="F10" s="14">
        <v>40.4</v>
      </c>
      <c r="G10" s="36"/>
      <c r="H10" s="36"/>
      <c r="I10" s="36"/>
      <c r="J10" s="42">
        <f>F10</f>
        <v>40.4</v>
      </c>
      <c r="K10" s="36"/>
      <c r="L10" s="198" t="s">
        <v>16</v>
      </c>
      <c r="N10" s="123"/>
      <c r="O10" s="123"/>
    </row>
    <row r="11" spans="1:15">
      <c r="A11" s="12">
        <v>506</v>
      </c>
      <c r="B11" s="13" t="s">
        <v>302</v>
      </c>
      <c r="C11" s="80" t="s">
        <v>37</v>
      </c>
      <c r="D11" s="12" t="s">
        <v>37</v>
      </c>
      <c r="E11" s="12" t="s">
        <v>15</v>
      </c>
      <c r="F11" s="14">
        <v>8.6999999999999993</v>
      </c>
      <c r="G11" s="36"/>
      <c r="H11" s="36"/>
      <c r="I11" s="36"/>
      <c r="J11" s="42">
        <f>F11</f>
        <v>8.6999999999999993</v>
      </c>
      <c r="K11" s="36"/>
      <c r="L11" s="198" t="s">
        <v>16</v>
      </c>
      <c r="N11" s="123"/>
      <c r="O11" s="123"/>
    </row>
    <row r="12" spans="1:15">
      <c r="A12" s="200" t="s">
        <v>303</v>
      </c>
      <c r="B12" s="201" t="s">
        <v>304</v>
      </c>
      <c r="C12" s="202" t="s">
        <v>37</v>
      </c>
      <c r="D12" s="200" t="s">
        <v>37</v>
      </c>
      <c r="E12" s="200" t="s">
        <v>305</v>
      </c>
      <c r="F12" s="203">
        <v>21.1</v>
      </c>
      <c r="G12" s="36"/>
      <c r="H12" s="84">
        <f>F12</f>
        <v>21.1</v>
      </c>
      <c r="I12" s="36"/>
      <c r="J12" s="36"/>
      <c r="K12" s="36"/>
      <c r="L12" s="198" t="s">
        <v>16</v>
      </c>
      <c r="N12" s="123"/>
      <c r="O12" s="123"/>
    </row>
    <row r="13" spans="1:15">
      <c r="A13" s="12">
        <v>507</v>
      </c>
      <c r="B13" s="13" t="s">
        <v>306</v>
      </c>
      <c r="C13" s="80" t="s">
        <v>37</v>
      </c>
      <c r="D13" s="12" t="s">
        <v>37</v>
      </c>
      <c r="E13" s="12" t="s">
        <v>15</v>
      </c>
      <c r="F13" s="14">
        <v>9.1999999999999993</v>
      </c>
      <c r="G13" s="36"/>
      <c r="H13" s="36"/>
      <c r="I13" s="36"/>
      <c r="J13" s="42">
        <f>F13</f>
        <v>9.1999999999999993</v>
      </c>
      <c r="K13" s="36"/>
      <c r="L13" s="198" t="s">
        <v>16</v>
      </c>
      <c r="N13" s="123"/>
      <c r="O13" s="123"/>
    </row>
    <row r="14" spans="1:15">
      <c r="A14" s="12">
        <v>508</v>
      </c>
      <c r="B14" s="13" t="s">
        <v>307</v>
      </c>
      <c r="C14" s="80" t="s">
        <v>49</v>
      </c>
      <c r="D14" s="12" t="s">
        <v>37</v>
      </c>
      <c r="E14" s="12" t="s">
        <v>15</v>
      </c>
      <c r="F14" s="14">
        <v>41.6</v>
      </c>
      <c r="G14" s="36"/>
      <c r="H14" s="36"/>
      <c r="I14" s="36"/>
      <c r="J14" s="42">
        <f>F14</f>
        <v>41.6</v>
      </c>
      <c r="K14" s="36"/>
      <c r="L14" s="198" t="s">
        <v>16</v>
      </c>
      <c r="N14" s="123"/>
      <c r="O14" s="123"/>
    </row>
    <row r="15" spans="1:15">
      <c r="A15" s="24">
        <v>509</v>
      </c>
      <c r="B15" s="25" t="s">
        <v>308</v>
      </c>
      <c r="C15" s="81" t="s">
        <v>18</v>
      </c>
      <c r="D15" s="24" t="s">
        <v>14</v>
      </c>
      <c r="E15" s="24" t="s">
        <v>21</v>
      </c>
      <c r="F15" s="26">
        <v>21.5</v>
      </c>
      <c r="G15" s="36"/>
      <c r="H15" s="36"/>
      <c r="I15" s="27">
        <f>F15</f>
        <v>21.5</v>
      </c>
      <c r="J15" s="36"/>
      <c r="K15" s="36"/>
      <c r="L15" s="198" t="s">
        <v>16</v>
      </c>
      <c r="N15" s="123"/>
      <c r="O15" s="688">
        <f>F15</f>
        <v>21.5</v>
      </c>
    </row>
    <row r="16" spans="1:15">
      <c r="A16" s="12">
        <v>510</v>
      </c>
      <c r="B16" s="13" t="s">
        <v>309</v>
      </c>
      <c r="C16" s="80" t="s">
        <v>13</v>
      </c>
      <c r="D16" s="12" t="s">
        <v>13</v>
      </c>
      <c r="E16" s="12" t="s">
        <v>15</v>
      </c>
      <c r="F16" s="14">
        <v>19</v>
      </c>
      <c r="G16" s="36"/>
      <c r="H16" s="36"/>
      <c r="I16" s="36"/>
      <c r="J16" s="42">
        <f t="shared" ref="J16:J21" si="2">F16</f>
        <v>19</v>
      </c>
      <c r="K16" s="36"/>
      <c r="L16" s="198" t="s">
        <v>16</v>
      </c>
      <c r="N16" s="123"/>
      <c r="O16" s="123"/>
    </row>
    <row r="17" spans="1:16">
      <c r="A17" s="12">
        <v>511</v>
      </c>
      <c r="B17" s="13" t="s">
        <v>310</v>
      </c>
      <c r="C17" s="80" t="s">
        <v>13</v>
      </c>
      <c r="D17" s="12" t="s">
        <v>13</v>
      </c>
      <c r="E17" s="12" t="s">
        <v>15</v>
      </c>
      <c r="F17" s="14">
        <v>40.200000000000003</v>
      </c>
      <c r="G17" s="36"/>
      <c r="H17" s="36"/>
      <c r="I17" s="36"/>
      <c r="J17" s="42">
        <f t="shared" si="2"/>
        <v>40.200000000000003</v>
      </c>
      <c r="K17" s="36"/>
      <c r="L17" s="198" t="s">
        <v>16</v>
      </c>
      <c r="N17" s="123"/>
      <c r="O17" s="123"/>
    </row>
    <row r="18" spans="1:16">
      <c r="A18" s="12">
        <v>512</v>
      </c>
      <c r="B18" s="13" t="s">
        <v>275</v>
      </c>
      <c r="C18" s="80" t="s">
        <v>18</v>
      </c>
      <c r="D18" s="12" t="s">
        <v>18</v>
      </c>
      <c r="E18" s="12" t="s">
        <v>15</v>
      </c>
      <c r="F18" s="14">
        <v>19.100000000000001</v>
      </c>
      <c r="G18" s="36"/>
      <c r="H18" s="36"/>
      <c r="I18" s="36"/>
      <c r="J18" s="42">
        <f t="shared" si="2"/>
        <v>19.100000000000001</v>
      </c>
      <c r="K18" s="36"/>
      <c r="L18" s="198" t="s">
        <v>16</v>
      </c>
      <c r="N18" s="123"/>
      <c r="O18" s="123"/>
    </row>
    <row r="19" spans="1:16">
      <c r="A19" s="12">
        <v>513</v>
      </c>
      <c r="B19" s="13" t="s">
        <v>307</v>
      </c>
      <c r="C19" s="80" t="s">
        <v>49</v>
      </c>
      <c r="D19" s="12" t="s">
        <v>37</v>
      </c>
      <c r="E19" s="12" t="s">
        <v>15</v>
      </c>
      <c r="F19" s="14">
        <v>40.200000000000003</v>
      </c>
      <c r="G19" s="36"/>
      <c r="H19" s="36"/>
      <c r="I19" s="36"/>
      <c r="J19" s="42">
        <f t="shared" si="2"/>
        <v>40.200000000000003</v>
      </c>
      <c r="K19" s="36"/>
      <c r="L19" s="198" t="s">
        <v>16</v>
      </c>
      <c r="N19" s="123"/>
      <c r="O19" s="123"/>
    </row>
    <row r="20" spans="1:16">
      <c r="A20" s="12">
        <v>514</v>
      </c>
      <c r="B20" s="13" t="s">
        <v>311</v>
      </c>
      <c r="C20" s="80" t="s">
        <v>37</v>
      </c>
      <c r="D20" s="12" t="s">
        <v>13</v>
      </c>
      <c r="E20" s="12" t="s">
        <v>15</v>
      </c>
      <c r="F20" s="14">
        <v>9.4</v>
      </c>
      <c r="G20" s="36"/>
      <c r="H20" s="36"/>
      <c r="I20" s="36"/>
      <c r="J20" s="42">
        <f t="shared" si="2"/>
        <v>9.4</v>
      </c>
      <c r="K20" s="36"/>
      <c r="L20" s="198" t="s">
        <v>16</v>
      </c>
      <c r="N20" s="123"/>
      <c r="O20" s="123"/>
    </row>
    <row r="21" spans="1:16">
      <c r="A21" s="12" t="s">
        <v>312</v>
      </c>
      <c r="B21" s="13" t="s">
        <v>313</v>
      </c>
      <c r="C21" s="80" t="s">
        <v>37</v>
      </c>
      <c r="D21" s="12" t="s">
        <v>13</v>
      </c>
      <c r="E21" s="12" t="s">
        <v>15</v>
      </c>
      <c r="F21" s="14">
        <v>10</v>
      </c>
      <c r="G21" s="36"/>
      <c r="H21" s="36"/>
      <c r="I21" s="36"/>
      <c r="J21" s="42">
        <f t="shared" si="2"/>
        <v>10</v>
      </c>
      <c r="K21" s="36"/>
      <c r="L21" s="198" t="s">
        <v>16</v>
      </c>
      <c r="N21" s="123"/>
      <c r="O21" s="123"/>
    </row>
    <row r="22" spans="1:16">
      <c r="A22" s="24">
        <v>515</v>
      </c>
      <c r="B22" s="25" t="s">
        <v>55</v>
      </c>
      <c r="C22" s="81" t="s">
        <v>13</v>
      </c>
      <c r="D22" s="24" t="s">
        <v>14</v>
      </c>
      <c r="E22" s="24"/>
      <c r="F22" s="26">
        <v>19.899999999999999</v>
      </c>
      <c r="G22" s="36"/>
      <c r="H22" s="36"/>
      <c r="I22" s="27">
        <f>F22</f>
        <v>19.899999999999999</v>
      </c>
      <c r="J22" s="36"/>
      <c r="K22" s="36"/>
      <c r="L22" s="198" t="s">
        <v>16</v>
      </c>
      <c r="N22" s="123"/>
      <c r="O22" s="688">
        <f>F22</f>
        <v>19.899999999999999</v>
      </c>
    </row>
    <row r="23" spans="1:16">
      <c r="A23" s="20">
        <v>516</v>
      </c>
      <c r="B23" s="21" t="s">
        <v>314</v>
      </c>
      <c r="C23" s="199" t="s">
        <v>13</v>
      </c>
      <c r="D23" s="20" t="s">
        <v>13</v>
      </c>
      <c r="E23" s="20" t="s">
        <v>19</v>
      </c>
      <c r="F23" s="22">
        <v>3.1</v>
      </c>
      <c r="G23" s="36"/>
      <c r="H23" s="36"/>
      <c r="I23" s="36"/>
      <c r="J23" s="36"/>
      <c r="K23" s="79">
        <f>F23</f>
        <v>3.1</v>
      </c>
      <c r="L23" s="198" t="s">
        <v>16</v>
      </c>
      <c r="N23" s="123"/>
      <c r="O23" s="123"/>
    </row>
    <row r="24" spans="1:16">
      <c r="A24" s="12">
        <v>517</v>
      </c>
      <c r="B24" s="13" t="s">
        <v>43</v>
      </c>
      <c r="C24" s="80" t="s">
        <v>13</v>
      </c>
      <c r="D24" s="12" t="s">
        <v>18</v>
      </c>
      <c r="E24" s="12" t="s">
        <v>15</v>
      </c>
      <c r="F24" s="14">
        <v>12</v>
      </c>
      <c r="G24" s="36"/>
      <c r="H24" s="36"/>
      <c r="I24" s="36"/>
      <c r="J24" s="42">
        <f>F24</f>
        <v>12</v>
      </c>
      <c r="K24" s="36"/>
      <c r="L24" s="198" t="s">
        <v>16</v>
      </c>
      <c r="N24" s="123"/>
      <c r="O24" s="123"/>
    </row>
    <row r="25" spans="1:16">
      <c r="A25" s="12" t="s">
        <v>315</v>
      </c>
      <c r="B25" s="13" t="s">
        <v>30</v>
      </c>
      <c r="C25" s="80" t="s">
        <v>13</v>
      </c>
      <c r="D25" s="12" t="s">
        <v>13</v>
      </c>
      <c r="E25" s="12" t="s">
        <v>15</v>
      </c>
      <c r="F25" s="14">
        <v>4.0999999999999996</v>
      </c>
      <c r="G25" s="36"/>
      <c r="H25" s="36"/>
      <c r="I25" s="36"/>
      <c r="J25" s="42">
        <f>F25</f>
        <v>4.0999999999999996</v>
      </c>
      <c r="K25" s="36"/>
      <c r="L25" s="198" t="s">
        <v>16</v>
      </c>
      <c r="N25" s="123"/>
      <c r="O25" s="123"/>
    </row>
    <row r="26" spans="1:16">
      <c r="A26" s="204" t="s">
        <v>316</v>
      </c>
      <c r="B26" s="13" t="s">
        <v>184</v>
      </c>
      <c r="C26" s="80" t="s">
        <v>13</v>
      </c>
      <c r="D26" s="12" t="s">
        <v>14</v>
      </c>
      <c r="E26" s="12" t="s">
        <v>15</v>
      </c>
      <c r="F26" s="14">
        <v>28.5</v>
      </c>
      <c r="G26" s="36"/>
      <c r="H26" s="36"/>
      <c r="I26" s="36"/>
      <c r="J26" s="42">
        <f>F26</f>
        <v>28.5</v>
      </c>
      <c r="K26" s="36"/>
      <c r="L26" s="198" t="s">
        <v>16</v>
      </c>
      <c r="N26" s="123"/>
      <c r="O26" s="123"/>
    </row>
    <row r="27" spans="1:16" ht="30">
      <c r="A27" s="104" t="s">
        <v>317</v>
      </c>
      <c r="B27" s="25" t="s">
        <v>210</v>
      </c>
      <c r="C27" s="81" t="s">
        <v>91</v>
      </c>
      <c r="D27" s="24" t="s">
        <v>14</v>
      </c>
      <c r="E27" s="24" t="s">
        <v>21</v>
      </c>
      <c r="F27" s="26">
        <v>17.399999999999999</v>
      </c>
      <c r="G27" s="36"/>
      <c r="H27" s="36"/>
      <c r="I27" s="27">
        <f>F27</f>
        <v>17.399999999999999</v>
      </c>
      <c r="J27" s="36"/>
      <c r="K27" s="36"/>
      <c r="L27" s="198" t="s">
        <v>16</v>
      </c>
      <c r="N27" s="688">
        <f>F27</f>
        <v>17.399999999999999</v>
      </c>
      <c r="O27" s="123"/>
    </row>
    <row r="28" spans="1:16" ht="30">
      <c r="A28" s="204" t="s">
        <v>318</v>
      </c>
      <c r="B28" s="13" t="s">
        <v>74</v>
      </c>
      <c r="C28" s="80" t="s">
        <v>319</v>
      </c>
      <c r="D28" s="12" t="s">
        <v>320</v>
      </c>
      <c r="E28" s="12" t="s">
        <v>15</v>
      </c>
      <c r="F28" s="14">
        <v>49.8</v>
      </c>
      <c r="G28" s="36"/>
      <c r="H28" s="36"/>
      <c r="I28" s="36"/>
      <c r="J28" s="42">
        <f>F28</f>
        <v>49.8</v>
      </c>
      <c r="K28" s="36"/>
      <c r="L28" s="198" t="s">
        <v>16</v>
      </c>
      <c r="N28" s="123"/>
      <c r="O28" s="123"/>
    </row>
    <row r="29" spans="1:16">
      <c r="A29" s="204" t="s">
        <v>318</v>
      </c>
      <c r="B29" s="13" t="s">
        <v>321</v>
      </c>
      <c r="C29" s="80" t="s">
        <v>37</v>
      </c>
      <c r="D29" s="12" t="s">
        <v>37</v>
      </c>
      <c r="E29" s="12" t="s">
        <v>15</v>
      </c>
      <c r="F29" s="14">
        <v>49.8</v>
      </c>
      <c r="G29" s="36"/>
      <c r="H29" s="36"/>
      <c r="I29" s="36"/>
      <c r="J29" s="42">
        <f>F29</f>
        <v>49.8</v>
      </c>
      <c r="K29" s="36"/>
      <c r="L29" s="198" t="s">
        <v>16</v>
      </c>
      <c r="N29" s="123"/>
      <c r="O29" s="123"/>
    </row>
    <row r="30" spans="1:16">
      <c r="A30" s="105" t="s">
        <v>322</v>
      </c>
      <c r="B30" s="29" t="s">
        <v>90</v>
      </c>
      <c r="C30" s="205" t="s">
        <v>79</v>
      </c>
      <c r="D30" s="28" t="s">
        <v>14</v>
      </c>
      <c r="E30" s="28" t="s">
        <v>21</v>
      </c>
      <c r="F30" s="30">
        <v>19.600000000000001</v>
      </c>
      <c r="G30" s="78">
        <f>F30</f>
        <v>19.600000000000001</v>
      </c>
      <c r="H30" s="36"/>
      <c r="I30" s="36"/>
      <c r="J30" s="36"/>
      <c r="K30" s="36"/>
      <c r="L30" s="198" t="s">
        <v>16</v>
      </c>
      <c r="N30" s="123"/>
      <c r="O30" s="123"/>
    </row>
    <row r="31" spans="1:16">
      <c r="A31" s="38"/>
      <c r="B31" s="114" t="s">
        <v>323</v>
      </c>
      <c r="C31" s="52"/>
      <c r="D31" s="115"/>
      <c r="E31" s="115"/>
      <c r="F31" s="83">
        <f t="shared" ref="F31:K31" si="3">SUM(F3:F30)</f>
        <v>562.4</v>
      </c>
      <c r="G31" s="78">
        <f t="shared" si="3"/>
        <v>19.600000000000001</v>
      </c>
      <c r="H31" s="84">
        <f t="shared" si="3"/>
        <v>21.1</v>
      </c>
      <c r="I31" s="27">
        <f t="shared" si="3"/>
        <v>132.30000000000001</v>
      </c>
      <c r="J31" s="42">
        <f t="shared" si="3"/>
        <v>382.00000000000006</v>
      </c>
      <c r="K31" s="79">
        <f t="shared" si="3"/>
        <v>7.4</v>
      </c>
      <c r="L31" s="206">
        <f>SUM(H31:K31)</f>
        <v>542.80000000000007</v>
      </c>
      <c r="N31" s="688">
        <f>SUM(N3:N30)</f>
        <v>17.399999999999999</v>
      </c>
      <c r="O31" s="688">
        <f>SUM(O3:O30)</f>
        <v>114.9</v>
      </c>
      <c r="P31" s="708">
        <f>N31+O31</f>
        <v>132.30000000000001</v>
      </c>
    </row>
    <row r="32" spans="1:16">
      <c r="B32" s="46" t="s">
        <v>99</v>
      </c>
      <c r="F32" s="207">
        <f>SUM(G31:K31)</f>
        <v>562.4</v>
      </c>
      <c r="G32" s="45"/>
      <c r="H32" s="45"/>
      <c r="I32" s="45"/>
      <c r="J32" s="45"/>
      <c r="K32" s="45"/>
      <c r="L32" s="45"/>
    </row>
    <row r="33" spans="2:12">
      <c r="B33" s="48" t="s">
        <v>100</v>
      </c>
      <c r="F33" s="49">
        <f>SUM(H31:K31)</f>
        <v>542.80000000000007</v>
      </c>
      <c r="G33" s="45"/>
      <c r="H33" s="45"/>
      <c r="I33" s="45"/>
      <c r="J33" s="45"/>
      <c r="K33" s="45"/>
      <c r="L33" s="45"/>
    </row>
    <row r="34" spans="2:12">
      <c r="B34" s="1" t="s">
        <v>101</v>
      </c>
      <c r="F34" s="49">
        <f>F31-G31</f>
        <v>542.79999999999995</v>
      </c>
      <c r="G34" s="45"/>
      <c r="H34" s="45"/>
      <c r="I34" s="45"/>
      <c r="J34" s="45"/>
      <c r="K34" s="45"/>
      <c r="L34" s="45"/>
    </row>
    <row r="35" spans="2:12">
      <c r="G35" s="45"/>
      <c r="H35" s="45"/>
      <c r="I35" s="45"/>
      <c r="J35" s="45"/>
      <c r="K35" s="45"/>
      <c r="L35" s="45"/>
    </row>
    <row r="36" spans="2:12">
      <c r="B36" s="88" t="s">
        <v>189</v>
      </c>
      <c r="C36" s="50"/>
      <c r="G36" s="45"/>
      <c r="H36" s="45"/>
      <c r="I36" s="45"/>
      <c r="J36" s="45"/>
      <c r="K36" s="45"/>
      <c r="L36" s="45"/>
    </row>
    <row r="37" spans="2:12">
      <c r="B37" s="51" t="s">
        <v>103</v>
      </c>
      <c r="C37" s="52" t="s">
        <v>37</v>
      </c>
      <c r="G37" s="45"/>
      <c r="H37" s="45"/>
      <c r="I37" s="45"/>
      <c r="J37" s="45"/>
      <c r="K37" s="45"/>
      <c r="L37" s="45"/>
    </row>
    <row r="38" spans="2:12">
      <c r="B38" s="51" t="s">
        <v>104</v>
      </c>
      <c r="C38" s="52" t="s">
        <v>18</v>
      </c>
      <c r="G38" s="45"/>
      <c r="H38" s="45"/>
      <c r="I38" s="45"/>
      <c r="J38" s="45"/>
      <c r="K38" s="45"/>
      <c r="L38" s="45"/>
    </row>
    <row r="39" spans="2:12">
      <c r="B39" s="51" t="s">
        <v>105</v>
      </c>
      <c r="C39" s="52" t="s">
        <v>79</v>
      </c>
      <c r="G39" s="45"/>
      <c r="H39" s="45"/>
      <c r="I39" s="45"/>
      <c r="J39" s="45"/>
      <c r="K39" s="45"/>
      <c r="L39" s="45"/>
    </row>
    <row r="40" spans="2:12">
      <c r="B40" s="51" t="s">
        <v>106</v>
      </c>
      <c r="C40" s="52" t="s">
        <v>107</v>
      </c>
      <c r="G40" s="45"/>
      <c r="H40" s="45"/>
      <c r="I40" s="45"/>
      <c r="J40" s="45"/>
      <c r="K40" s="45"/>
      <c r="L40" s="45"/>
    </row>
    <row r="41" spans="2:12">
      <c r="B41" s="51" t="s">
        <v>108</v>
      </c>
      <c r="C41" s="52" t="s">
        <v>49</v>
      </c>
      <c r="G41" s="45"/>
      <c r="H41" s="45"/>
      <c r="I41" s="45"/>
      <c r="J41" s="45"/>
      <c r="K41" s="45"/>
      <c r="L41" s="45"/>
    </row>
    <row r="42" spans="2:12">
      <c r="G42" s="45"/>
      <c r="H42" s="45"/>
      <c r="I42" s="45"/>
      <c r="J42" s="45"/>
      <c r="K42" s="45"/>
      <c r="L42" s="45"/>
    </row>
    <row r="43" spans="2:12">
      <c r="G43" s="45"/>
      <c r="H43" s="45"/>
      <c r="I43" s="45"/>
      <c r="J43" s="45"/>
      <c r="K43" s="45"/>
      <c r="L43" s="45"/>
    </row>
    <row r="44" spans="2:12" ht="15" customHeight="1">
      <c r="B44" s="53" t="s">
        <v>109</v>
      </c>
      <c r="C44" s="727" t="s">
        <v>815</v>
      </c>
      <c r="D44" s="727"/>
      <c r="E44" s="727"/>
      <c r="F44" s="727"/>
      <c r="G44" s="727"/>
      <c r="H44" s="727"/>
      <c r="I44" s="727"/>
      <c r="J44" s="727"/>
      <c r="K44" s="54">
        <f>H31</f>
        <v>21.1</v>
      </c>
      <c r="L44" s="126"/>
    </row>
    <row r="45" spans="2:12" ht="45" customHeight="1">
      <c r="B45" s="55" t="s">
        <v>111</v>
      </c>
      <c r="C45" s="728" t="s">
        <v>816</v>
      </c>
      <c r="D45" s="728"/>
      <c r="E45" s="728"/>
      <c r="F45" s="728"/>
      <c r="G45" s="728"/>
      <c r="H45" s="728"/>
      <c r="I45" s="728"/>
      <c r="J45" s="728"/>
      <c r="K45" s="56">
        <f>I31</f>
        <v>132.30000000000001</v>
      </c>
      <c r="L45" s="126"/>
    </row>
    <row r="46" spans="2:12" ht="48.75" customHeight="1">
      <c r="B46" s="57" t="s">
        <v>113</v>
      </c>
      <c r="C46" s="729" t="s">
        <v>817</v>
      </c>
      <c r="D46" s="729"/>
      <c r="E46" s="729"/>
      <c r="F46" s="729"/>
      <c r="G46" s="729"/>
      <c r="H46" s="729"/>
      <c r="I46" s="729"/>
      <c r="J46" s="729"/>
      <c r="K46" s="58">
        <f>J31</f>
        <v>382.00000000000006</v>
      </c>
      <c r="L46" s="126"/>
    </row>
    <row r="47" spans="2:12" ht="15" customHeight="1">
      <c r="B47" s="59" t="s">
        <v>115</v>
      </c>
      <c r="C47" s="730" t="s">
        <v>818</v>
      </c>
      <c r="D47" s="730"/>
      <c r="E47" s="730"/>
      <c r="F47" s="730"/>
      <c r="G47" s="730"/>
      <c r="H47" s="730"/>
      <c r="I47" s="730"/>
      <c r="J47" s="730"/>
      <c r="K47" s="60">
        <f>K31</f>
        <v>7.4</v>
      </c>
      <c r="L47" s="126"/>
    </row>
    <row r="48" spans="2:12">
      <c r="B48" s="61"/>
      <c r="C48" s="721" t="s">
        <v>117</v>
      </c>
      <c r="D48" s="721"/>
      <c r="E48" s="721"/>
      <c r="F48" s="721"/>
      <c r="G48" s="721"/>
      <c r="H48" s="721"/>
      <c r="I48" s="721"/>
      <c r="J48" s="721"/>
      <c r="K48" s="44">
        <f>SUM(K44:K47)</f>
        <v>542.80000000000007</v>
      </c>
      <c r="L48" s="127"/>
    </row>
    <row r="49" spans="2:12">
      <c r="B49" s="62"/>
      <c r="G49" s="45"/>
      <c r="H49" s="45"/>
      <c r="I49" s="45"/>
      <c r="J49" s="45"/>
      <c r="K49" s="45"/>
      <c r="L49" s="45"/>
    </row>
    <row r="50" spans="2:12">
      <c r="B50" s="63" t="s">
        <v>118</v>
      </c>
      <c r="G50" s="45"/>
      <c r="H50" s="45"/>
      <c r="I50" s="45"/>
      <c r="J50" s="45"/>
      <c r="K50" s="64">
        <f>G31</f>
        <v>19.600000000000001</v>
      </c>
      <c r="L50" s="45"/>
    </row>
  </sheetData>
  <mergeCells count="5">
    <mergeCell ref="C44:J44"/>
    <mergeCell ref="C45:J45"/>
    <mergeCell ref="C46:J46"/>
    <mergeCell ref="C47:J47"/>
    <mergeCell ref="C48:J48"/>
  </mergeCells>
  <pageMargins left="0.7" right="0.7" top="0.75" bottom="0.75" header="0.51180555555555496" footer="0.51180555555555496"/>
  <pageSetup paperSize="9" scale="83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ML27"/>
  <sheetViews>
    <sheetView zoomScaleNormal="100" workbookViewId="0">
      <selection activeCell="I12" sqref="I12:J12"/>
    </sheetView>
  </sheetViews>
  <sheetFormatPr defaultColWidth="9.140625" defaultRowHeight="15"/>
  <cols>
    <col min="1" max="1" width="8.85546875" style="1" customWidth="1"/>
    <col min="2" max="2" width="25" style="2" customWidth="1"/>
    <col min="3" max="3" width="18" style="1" customWidth="1"/>
    <col min="4" max="4" width="18.140625" style="2" customWidth="1"/>
    <col min="5" max="5" width="11.7109375" style="1" customWidth="1"/>
    <col min="6" max="6" width="11.7109375" style="117" customWidth="1"/>
    <col min="7" max="8" width="9.140625" style="2"/>
    <col min="9" max="10" width="9.140625" style="703"/>
    <col min="11" max="1026" width="9.140625" style="2"/>
  </cols>
  <sheetData>
    <row r="1" spans="1:10" ht="15" customHeight="1">
      <c r="A1" s="733" t="s">
        <v>324</v>
      </c>
      <c r="B1" s="733"/>
      <c r="C1" s="733"/>
      <c r="D1" s="733"/>
      <c r="E1" s="733"/>
      <c r="F1" s="537"/>
    </row>
    <row r="2" spans="1:10" ht="17.25">
      <c r="A2" s="5" t="s">
        <v>1</v>
      </c>
      <c r="B2" s="531" t="s">
        <v>120</v>
      </c>
      <c r="C2" s="5" t="s">
        <v>3</v>
      </c>
      <c r="D2" s="531" t="s">
        <v>4</v>
      </c>
      <c r="E2" s="5" t="s">
        <v>6</v>
      </c>
      <c r="F2" s="197" t="s">
        <v>9</v>
      </c>
      <c r="G2" s="78" t="s">
        <v>7</v>
      </c>
      <c r="I2" s="704" t="s">
        <v>826</v>
      </c>
      <c r="J2" s="704" t="s">
        <v>825</v>
      </c>
    </row>
    <row r="3" spans="1:10">
      <c r="A3" s="539" t="s">
        <v>325</v>
      </c>
      <c r="B3" s="540" t="s">
        <v>326</v>
      </c>
      <c r="C3" s="541" t="s">
        <v>79</v>
      </c>
      <c r="D3" s="540" t="s">
        <v>327</v>
      </c>
      <c r="E3" s="542">
        <v>17.5</v>
      </c>
      <c r="F3" s="542">
        <f>E3</f>
        <v>17.5</v>
      </c>
      <c r="G3" s="543"/>
      <c r="I3" s="705">
        <f>F3</f>
        <v>17.5</v>
      </c>
      <c r="J3" s="706"/>
    </row>
    <row r="4" spans="1:10">
      <c r="A4" s="541" t="s">
        <v>328</v>
      </c>
      <c r="B4" s="540" t="s">
        <v>30</v>
      </c>
      <c r="C4" s="541" t="s">
        <v>329</v>
      </c>
      <c r="D4" s="540" t="s">
        <v>330</v>
      </c>
      <c r="E4" s="542">
        <v>3.1</v>
      </c>
      <c r="F4" s="542">
        <f t="shared" ref="F4" si="0">E4</f>
        <v>3.1</v>
      </c>
      <c r="G4" s="543"/>
      <c r="I4" s="705">
        <f>F4</f>
        <v>3.1</v>
      </c>
      <c r="J4" s="706"/>
    </row>
    <row r="5" spans="1:10">
      <c r="A5" s="582" t="s">
        <v>331</v>
      </c>
      <c r="B5" s="583" t="s">
        <v>74</v>
      </c>
      <c r="C5" s="582" t="s">
        <v>332</v>
      </c>
      <c r="D5" s="583" t="s">
        <v>330</v>
      </c>
      <c r="E5" s="538">
        <v>26.5</v>
      </c>
      <c r="F5" s="538"/>
      <c r="G5" s="581">
        <f>E5</f>
        <v>26.5</v>
      </c>
      <c r="I5" s="706"/>
      <c r="J5" s="706"/>
    </row>
    <row r="6" spans="1:10">
      <c r="A6" s="5" t="s">
        <v>333</v>
      </c>
      <c r="B6" s="531" t="s">
        <v>72</v>
      </c>
      <c r="C6" s="5" t="s">
        <v>332</v>
      </c>
      <c r="D6" s="531" t="s">
        <v>330</v>
      </c>
      <c r="E6" s="15">
        <v>73.400000000000006</v>
      </c>
      <c r="F6" s="15"/>
      <c r="G6" s="492">
        <f t="shared" ref="G6:G11" si="1">E6</f>
        <v>73.400000000000006</v>
      </c>
      <c r="I6" s="706"/>
      <c r="J6" s="706"/>
    </row>
    <row r="7" spans="1:10">
      <c r="A7" s="5" t="s">
        <v>334</v>
      </c>
      <c r="B7" s="531" t="s">
        <v>30</v>
      </c>
      <c r="C7" s="5" t="s">
        <v>332</v>
      </c>
      <c r="D7" s="531" t="s">
        <v>330</v>
      </c>
      <c r="E7" s="15">
        <v>7.9</v>
      </c>
      <c r="F7" s="15"/>
      <c r="G7" s="492">
        <f t="shared" si="1"/>
        <v>7.9</v>
      </c>
      <c r="I7" s="706"/>
      <c r="J7" s="706"/>
    </row>
    <row r="8" spans="1:10">
      <c r="A8" s="5" t="s">
        <v>335</v>
      </c>
      <c r="B8" s="531" t="s">
        <v>72</v>
      </c>
      <c r="C8" s="5" t="s">
        <v>332</v>
      </c>
      <c r="D8" s="531" t="s">
        <v>330</v>
      </c>
      <c r="E8" s="15">
        <v>31.5</v>
      </c>
      <c r="F8" s="15"/>
      <c r="G8" s="492">
        <f t="shared" si="1"/>
        <v>31.5</v>
      </c>
      <c r="I8" s="706"/>
      <c r="J8" s="706"/>
    </row>
    <row r="9" spans="1:10">
      <c r="A9" s="5" t="s">
        <v>336</v>
      </c>
      <c r="B9" s="531" t="s">
        <v>72</v>
      </c>
      <c r="C9" s="5" t="s">
        <v>18</v>
      </c>
      <c r="D9" s="531" t="s">
        <v>330</v>
      </c>
      <c r="E9" s="15">
        <v>18.2</v>
      </c>
      <c r="F9" s="15"/>
      <c r="G9" s="492">
        <f t="shared" si="1"/>
        <v>18.2</v>
      </c>
      <c r="I9" s="706"/>
      <c r="J9" s="706"/>
    </row>
    <row r="10" spans="1:10">
      <c r="A10" s="5" t="s">
        <v>337</v>
      </c>
      <c r="B10" s="531" t="s">
        <v>72</v>
      </c>
      <c r="C10" s="5" t="s">
        <v>332</v>
      </c>
      <c r="D10" s="531" t="s">
        <v>330</v>
      </c>
      <c r="E10" s="15">
        <v>5</v>
      </c>
      <c r="F10" s="15"/>
      <c r="G10" s="492">
        <f t="shared" si="1"/>
        <v>5</v>
      </c>
      <c r="I10" s="706"/>
      <c r="J10" s="706"/>
    </row>
    <row r="11" spans="1:10">
      <c r="A11" s="5" t="s">
        <v>338</v>
      </c>
      <c r="B11" s="531" t="s">
        <v>339</v>
      </c>
      <c r="C11" s="5" t="s">
        <v>332</v>
      </c>
      <c r="D11" s="531" t="s">
        <v>330</v>
      </c>
      <c r="E11" s="15">
        <v>412.7</v>
      </c>
      <c r="F11" s="15"/>
      <c r="G11" s="492">
        <f t="shared" si="1"/>
        <v>412.7</v>
      </c>
      <c r="I11" s="706"/>
      <c r="J11" s="706"/>
    </row>
    <row r="12" spans="1:10" ht="15" customHeight="1">
      <c r="A12" s="5"/>
      <c r="B12" s="734" t="s">
        <v>340</v>
      </c>
      <c r="C12" s="734"/>
      <c r="D12" s="734"/>
      <c r="E12" s="538">
        <f>SUM(E3:E11)</f>
        <v>595.79999999999995</v>
      </c>
      <c r="F12" s="544">
        <f>SUM(F3:F11)</f>
        <v>20.6</v>
      </c>
      <c r="G12" s="492">
        <f>SUM(G3:G11)</f>
        <v>575.20000000000005</v>
      </c>
      <c r="H12" s="86"/>
      <c r="I12" s="705">
        <f>SUM(I3:I11)</f>
        <v>20.6</v>
      </c>
      <c r="J12" s="705"/>
    </row>
    <row r="13" spans="1:10">
      <c r="D13" s="545" t="s">
        <v>804</v>
      </c>
      <c r="E13" s="118">
        <f>G12+F12</f>
        <v>595.80000000000007</v>
      </c>
    </row>
    <row r="14" spans="1:10">
      <c r="D14" s="547" t="s">
        <v>751</v>
      </c>
      <c r="E14" s="546">
        <f>F12</f>
        <v>20.6</v>
      </c>
    </row>
    <row r="15" spans="1:10">
      <c r="A15" s="66"/>
    </row>
    <row r="16" spans="1:10">
      <c r="A16" s="66"/>
    </row>
    <row r="17" spans="1:11">
      <c r="A17" s="209"/>
    </row>
    <row r="18" spans="1:11" ht="30">
      <c r="A18" s="209"/>
      <c r="B18" s="53" t="s">
        <v>109</v>
      </c>
      <c r="C18" s="727" t="s">
        <v>815</v>
      </c>
      <c r="D18" s="727"/>
      <c r="E18" s="727"/>
      <c r="F18" s="727"/>
      <c r="G18" s="727"/>
      <c r="H18" s="727"/>
      <c r="I18" s="727"/>
      <c r="J18" s="727"/>
      <c r="K18" s="54">
        <f>H5</f>
        <v>0</v>
      </c>
    </row>
    <row r="19" spans="1:11" ht="44.25" customHeight="1">
      <c r="A19" s="209"/>
      <c r="B19" s="55" t="s">
        <v>111</v>
      </c>
      <c r="C19" s="728" t="s">
        <v>816</v>
      </c>
      <c r="D19" s="728"/>
      <c r="E19" s="728"/>
      <c r="F19" s="728"/>
      <c r="G19" s="728"/>
      <c r="H19" s="728"/>
      <c r="I19" s="728"/>
      <c r="J19" s="728"/>
      <c r="K19" s="56">
        <f>F12</f>
        <v>20.6</v>
      </c>
    </row>
    <row r="20" spans="1:11" ht="48.75" customHeight="1">
      <c r="A20" s="209"/>
      <c r="B20" s="579" t="s">
        <v>113</v>
      </c>
      <c r="C20" s="729" t="s">
        <v>817</v>
      </c>
      <c r="D20" s="729"/>
      <c r="E20" s="729"/>
      <c r="F20" s="729"/>
      <c r="G20" s="729"/>
      <c r="H20" s="729"/>
      <c r="I20" s="729"/>
      <c r="J20" s="729"/>
      <c r="K20" s="58">
        <f>J5</f>
        <v>0</v>
      </c>
    </row>
    <row r="21" spans="1:11" ht="30">
      <c r="A21" s="209"/>
      <c r="B21" s="580" t="s">
        <v>115</v>
      </c>
      <c r="C21" s="730" t="s">
        <v>818</v>
      </c>
      <c r="D21" s="730"/>
      <c r="E21" s="730"/>
      <c r="F21" s="730"/>
      <c r="G21" s="730"/>
      <c r="H21" s="730"/>
      <c r="I21" s="730"/>
      <c r="J21" s="730"/>
      <c r="K21" s="60">
        <f>K5</f>
        <v>0</v>
      </c>
    </row>
    <row r="22" spans="1:11">
      <c r="A22" s="209"/>
      <c r="B22" s="61"/>
      <c r="C22" s="721" t="s">
        <v>117</v>
      </c>
      <c r="D22" s="721"/>
      <c r="E22" s="721"/>
      <c r="F22" s="721"/>
      <c r="G22" s="721"/>
      <c r="H22" s="721"/>
      <c r="I22" s="721"/>
      <c r="J22" s="721"/>
      <c r="K22" s="44">
        <f>SUM(K18:K21)</f>
        <v>20.6</v>
      </c>
    </row>
    <row r="23" spans="1:11">
      <c r="A23" s="209"/>
      <c r="B23" s="62"/>
      <c r="C23" s="192"/>
      <c r="D23" s="117"/>
      <c r="E23" s="117"/>
      <c r="G23" s="119"/>
      <c r="H23" s="119"/>
      <c r="K23" s="119"/>
    </row>
    <row r="24" spans="1:11">
      <c r="A24" s="209"/>
      <c r="B24" s="63" t="s">
        <v>118</v>
      </c>
      <c r="C24" s="192"/>
      <c r="D24" s="117"/>
      <c r="E24" s="117"/>
      <c r="G24" s="119"/>
      <c r="H24" s="119"/>
      <c r="K24" s="64">
        <f>G12</f>
        <v>575.20000000000005</v>
      </c>
    </row>
    <row r="25" spans="1:11">
      <c r="A25" s="209"/>
      <c r="B25" s="120"/>
      <c r="C25" s="192"/>
      <c r="D25" s="117"/>
      <c r="E25" s="117"/>
      <c r="G25" s="120"/>
      <c r="H25" s="120"/>
      <c r="K25" s="120"/>
    </row>
    <row r="26" spans="1:11">
      <c r="A26" s="66"/>
    </row>
    <row r="27" spans="1:11">
      <c r="A27" s="66"/>
    </row>
  </sheetData>
  <mergeCells count="7">
    <mergeCell ref="C21:J21"/>
    <mergeCell ref="C22:J22"/>
    <mergeCell ref="A1:E1"/>
    <mergeCell ref="B12:D12"/>
    <mergeCell ref="C18:J18"/>
    <mergeCell ref="C19:J19"/>
    <mergeCell ref="C20:J20"/>
  </mergeCells>
  <pageMargins left="0.7" right="0.7" top="0.75" bottom="0.75" header="0.51180555555555496" footer="0.51180555555555496"/>
  <pageSetup paperSize="9" scale="94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MK58"/>
  <sheetViews>
    <sheetView topLeftCell="A13" zoomScaleNormal="100" workbookViewId="0">
      <selection activeCell="O40" sqref="O40:Q40"/>
    </sheetView>
  </sheetViews>
  <sheetFormatPr defaultColWidth="9.140625" defaultRowHeight="15"/>
  <cols>
    <col min="1" max="1" width="6.7109375" style="213" customWidth="1"/>
    <col min="2" max="2" width="9.140625" style="214"/>
    <col min="3" max="3" width="21.140625" style="214" customWidth="1"/>
    <col min="4" max="4" width="9.85546875" style="213" customWidth="1"/>
    <col min="5" max="5" width="19.85546875" style="213" customWidth="1"/>
    <col min="6" max="8" width="10.140625" style="213" customWidth="1"/>
    <col min="9" max="10" width="11.140625" style="213" customWidth="1"/>
    <col min="11" max="11" width="11.5703125" style="213" customWidth="1"/>
    <col min="12" max="12" width="10.42578125" style="213" customWidth="1"/>
    <col min="13" max="13" width="9.140625" style="213"/>
    <col min="14" max="256" width="9.140625" style="214"/>
    <col min="257" max="257" width="6.7109375" style="214" customWidth="1"/>
    <col min="258" max="258" width="9.140625" style="214"/>
    <col min="259" max="259" width="27.7109375" style="214" customWidth="1"/>
    <col min="260" max="260" width="10.28515625" style="214" customWidth="1"/>
    <col min="261" max="261" width="12.7109375" style="214" customWidth="1"/>
    <col min="262" max="262" width="9.85546875" style="214" customWidth="1"/>
    <col min="263" max="263" width="12" style="214" customWidth="1"/>
    <col min="264" max="264" width="13" style="214" customWidth="1"/>
    <col min="265" max="265" width="12" style="214" customWidth="1"/>
    <col min="266" max="266" width="12.42578125" style="214" customWidth="1"/>
    <col min="267" max="267" width="13.5703125" style="214" customWidth="1"/>
    <col min="268" max="268" width="14.42578125" style="214" customWidth="1"/>
    <col min="269" max="512" width="9.140625" style="214"/>
    <col min="513" max="513" width="6.7109375" style="214" customWidth="1"/>
    <col min="514" max="514" width="9.140625" style="214"/>
    <col min="515" max="515" width="27.7109375" style="214" customWidth="1"/>
    <col min="516" max="516" width="10.28515625" style="214" customWidth="1"/>
    <col min="517" max="517" width="12.7109375" style="214" customWidth="1"/>
    <col min="518" max="518" width="9.85546875" style="214" customWidth="1"/>
    <col min="519" max="519" width="12" style="214" customWidth="1"/>
    <col min="520" max="520" width="13" style="214" customWidth="1"/>
    <col min="521" max="521" width="12" style="214" customWidth="1"/>
    <col min="522" max="522" width="12.42578125" style="214" customWidth="1"/>
    <col min="523" max="523" width="13.5703125" style="214" customWidth="1"/>
    <col min="524" max="524" width="14.42578125" style="214" customWidth="1"/>
    <col min="525" max="768" width="9.140625" style="214"/>
    <col min="769" max="769" width="6.7109375" style="214" customWidth="1"/>
    <col min="770" max="770" width="9.140625" style="214"/>
    <col min="771" max="771" width="27.7109375" style="214" customWidth="1"/>
    <col min="772" max="772" width="10.28515625" style="214" customWidth="1"/>
    <col min="773" max="773" width="12.7109375" style="214" customWidth="1"/>
    <col min="774" max="774" width="9.85546875" style="214" customWidth="1"/>
    <col min="775" max="775" width="12" style="214" customWidth="1"/>
    <col min="776" max="776" width="13" style="214" customWidth="1"/>
    <col min="777" max="777" width="12" style="214" customWidth="1"/>
    <col min="778" max="778" width="12.42578125" style="214" customWidth="1"/>
    <col min="779" max="779" width="13.5703125" style="214" customWidth="1"/>
    <col min="780" max="780" width="14.42578125" style="214" customWidth="1"/>
    <col min="781" max="1025" width="9.140625" style="214"/>
  </cols>
  <sheetData>
    <row r="1" spans="1:16">
      <c r="C1" s="215" t="s">
        <v>341</v>
      </c>
    </row>
    <row r="2" spans="1:16" ht="30">
      <c r="A2" s="216" t="s">
        <v>342</v>
      </c>
      <c r="B2" s="217" t="s">
        <v>343</v>
      </c>
      <c r="C2" s="217" t="s">
        <v>344</v>
      </c>
      <c r="D2" s="5" t="s">
        <v>345</v>
      </c>
      <c r="E2" s="5" t="s">
        <v>4</v>
      </c>
      <c r="F2" s="5" t="s">
        <v>5</v>
      </c>
      <c r="G2" s="15" t="s">
        <v>346</v>
      </c>
      <c r="H2" s="8" t="s">
        <v>8</v>
      </c>
      <c r="I2" s="218" t="s">
        <v>9</v>
      </c>
      <c r="J2" s="80" t="s">
        <v>10</v>
      </c>
      <c r="K2" s="199" t="s">
        <v>11</v>
      </c>
      <c r="L2" s="219" t="s">
        <v>47</v>
      </c>
      <c r="O2" s="690" t="s">
        <v>826</v>
      </c>
      <c r="P2" s="690" t="s">
        <v>825</v>
      </c>
    </row>
    <row r="3" spans="1:16">
      <c r="A3" s="220">
        <v>1</v>
      </c>
      <c r="B3" s="29"/>
      <c r="C3" s="221" t="s">
        <v>76</v>
      </c>
      <c r="D3" s="205" t="s">
        <v>18</v>
      </c>
      <c r="E3" s="222" t="s">
        <v>14</v>
      </c>
      <c r="F3" s="219" t="s">
        <v>47</v>
      </c>
      <c r="G3" s="30">
        <v>115.9</v>
      </c>
      <c r="H3" s="15"/>
      <c r="I3" s="15"/>
      <c r="J3" s="15"/>
      <c r="K3" s="5"/>
      <c r="L3" s="30">
        <f>G3</f>
        <v>115.9</v>
      </c>
      <c r="M3" s="219" t="s">
        <v>47</v>
      </c>
      <c r="O3" s="15"/>
      <c r="P3" s="15"/>
    </row>
    <row r="4" spans="1:16">
      <c r="A4" s="223">
        <v>2</v>
      </c>
      <c r="B4" s="25"/>
      <c r="C4" s="108" t="s">
        <v>74</v>
      </c>
      <c r="D4" s="81" t="s">
        <v>18</v>
      </c>
      <c r="E4" s="224" t="s">
        <v>14</v>
      </c>
      <c r="F4" s="24" t="s">
        <v>21</v>
      </c>
      <c r="G4" s="26">
        <v>80.33</v>
      </c>
      <c r="H4" s="15"/>
      <c r="I4" s="26">
        <f>G4</f>
        <v>80.33</v>
      </c>
      <c r="J4" s="15"/>
      <c r="K4" s="5"/>
      <c r="L4" s="5"/>
      <c r="M4" s="225" t="s">
        <v>16</v>
      </c>
      <c r="O4" s="542">
        <f>G4</f>
        <v>80.33</v>
      </c>
      <c r="P4" s="15"/>
    </row>
    <row r="5" spans="1:16">
      <c r="A5" s="223">
        <v>3</v>
      </c>
      <c r="B5" s="25" t="s">
        <v>347</v>
      </c>
      <c r="C5" s="108" t="s">
        <v>348</v>
      </c>
      <c r="D5" s="81" t="s">
        <v>18</v>
      </c>
      <c r="E5" s="224" t="s">
        <v>14</v>
      </c>
      <c r="F5" s="24" t="s">
        <v>21</v>
      </c>
      <c r="G5" s="26">
        <v>21.73</v>
      </c>
      <c r="H5" s="15"/>
      <c r="I5" s="26">
        <f>G5</f>
        <v>21.73</v>
      </c>
      <c r="J5" s="15"/>
      <c r="K5" s="5"/>
      <c r="L5" s="5"/>
      <c r="M5" s="225" t="s">
        <v>16</v>
      </c>
      <c r="O5" s="542">
        <f t="shared" ref="O5:O8" si="0">G5</f>
        <v>21.73</v>
      </c>
      <c r="P5" s="15"/>
    </row>
    <row r="6" spans="1:16">
      <c r="A6" s="223">
        <v>4</v>
      </c>
      <c r="B6" s="25" t="s">
        <v>349</v>
      </c>
      <c r="C6" s="108" t="s">
        <v>350</v>
      </c>
      <c r="D6" s="81" t="s">
        <v>18</v>
      </c>
      <c r="E6" s="224" t="s">
        <v>14</v>
      </c>
      <c r="F6" s="24" t="s">
        <v>21</v>
      </c>
      <c r="G6" s="26">
        <v>20.07</v>
      </c>
      <c r="H6" s="15"/>
      <c r="I6" s="26">
        <f>G6</f>
        <v>20.07</v>
      </c>
      <c r="J6" s="15"/>
      <c r="K6" s="5"/>
      <c r="L6" s="5"/>
      <c r="M6" s="225" t="s">
        <v>16</v>
      </c>
      <c r="O6" s="542">
        <f t="shared" si="0"/>
        <v>20.07</v>
      </c>
      <c r="P6" s="15"/>
    </row>
    <row r="7" spans="1:16">
      <c r="A7" s="223">
        <v>5</v>
      </c>
      <c r="B7" s="25" t="s">
        <v>351</v>
      </c>
      <c r="C7" s="108" t="s">
        <v>352</v>
      </c>
      <c r="D7" s="81" t="s">
        <v>18</v>
      </c>
      <c r="E7" s="224" t="s">
        <v>14</v>
      </c>
      <c r="F7" s="24" t="s">
        <v>21</v>
      </c>
      <c r="G7" s="26">
        <v>16.05</v>
      </c>
      <c r="H7" s="15"/>
      <c r="I7" s="26">
        <f>G7</f>
        <v>16.05</v>
      </c>
      <c r="J7" s="15"/>
      <c r="K7" s="5"/>
      <c r="L7" s="5"/>
      <c r="M7" s="225" t="s">
        <v>16</v>
      </c>
      <c r="O7" s="542">
        <f t="shared" si="0"/>
        <v>16.05</v>
      </c>
      <c r="P7" s="15"/>
    </row>
    <row r="8" spans="1:16" ht="30">
      <c r="A8" s="223">
        <v>6</v>
      </c>
      <c r="B8" s="25" t="s">
        <v>353</v>
      </c>
      <c r="C8" s="108" t="s">
        <v>354</v>
      </c>
      <c r="D8" s="81" t="s">
        <v>18</v>
      </c>
      <c r="E8" s="224" t="s">
        <v>14</v>
      </c>
      <c r="F8" s="24" t="s">
        <v>21</v>
      </c>
      <c r="G8" s="26">
        <v>10.61</v>
      </c>
      <c r="H8" s="15"/>
      <c r="I8" s="26">
        <f>G8</f>
        <v>10.61</v>
      </c>
      <c r="J8" s="15"/>
      <c r="K8" s="5"/>
      <c r="L8" s="5"/>
      <c r="M8" s="225" t="s">
        <v>16</v>
      </c>
      <c r="O8" s="542">
        <f t="shared" si="0"/>
        <v>10.61</v>
      </c>
      <c r="P8" s="15"/>
    </row>
    <row r="9" spans="1:16">
      <c r="A9" s="220">
        <v>7</v>
      </c>
      <c r="B9" s="226" t="s">
        <v>355</v>
      </c>
      <c r="C9" s="227" t="s">
        <v>356</v>
      </c>
      <c r="D9" s="205" t="s">
        <v>18</v>
      </c>
      <c r="E9" s="222" t="s">
        <v>14</v>
      </c>
      <c r="F9" s="219" t="s">
        <v>47</v>
      </c>
      <c r="G9" s="228">
        <v>12.53</v>
      </c>
      <c r="H9" s="15"/>
      <c r="I9" s="5"/>
      <c r="J9" s="15"/>
      <c r="K9" s="5"/>
      <c r="L9" s="30">
        <f>G9</f>
        <v>12.53</v>
      </c>
      <c r="M9" s="219" t="s">
        <v>47</v>
      </c>
      <c r="O9" s="15"/>
      <c r="P9" s="15"/>
    </row>
    <row r="10" spans="1:16">
      <c r="A10" s="216"/>
      <c r="B10" s="229"/>
      <c r="C10" s="230" t="s">
        <v>357</v>
      </c>
      <c r="D10" s="90"/>
      <c r="E10" s="90"/>
      <c r="F10" s="5"/>
      <c r="G10" s="231"/>
      <c r="H10" s="15"/>
      <c r="I10" s="5"/>
      <c r="J10" s="15"/>
      <c r="K10" s="5"/>
      <c r="L10" s="15"/>
      <c r="O10" s="15"/>
      <c r="P10" s="15"/>
    </row>
    <row r="11" spans="1:16">
      <c r="A11" s="223">
        <v>8</v>
      </c>
      <c r="B11" s="25" t="s">
        <v>358</v>
      </c>
      <c r="C11" s="108" t="s">
        <v>359</v>
      </c>
      <c r="D11" s="81" t="s">
        <v>360</v>
      </c>
      <c r="E11" s="224" t="s">
        <v>14</v>
      </c>
      <c r="F11" s="24" t="s">
        <v>21</v>
      </c>
      <c r="G11" s="26">
        <v>32.94</v>
      </c>
      <c r="H11" s="15"/>
      <c r="I11" s="26">
        <f t="shared" ref="I11:I17" si="1">G11</f>
        <v>32.94</v>
      </c>
      <c r="J11" s="15"/>
      <c r="K11" s="5"/>
      <c r="L11" s="5"/>
      <c r="M11" s="225" t="s">
        <v>16</v>
      </c>
      <c r="O11" s="15"/>
      <c r="P11" s="542">
        <f>G11</f>
        <v>32.94</v>
      </c>
    </row>
    <row r="12" spans="1:16">
      <c r="A12" s="223">
        <v>9</v>
      </c>
      <c r="B12" s="25" t="s">
        <v>361</v>
      </c>
      <c r="C12" s="108" t="s">
        <v>362</v>
      </c>
      <c r="D12" s="81" t="s">
        <v>360</v>
      </c>
      <c r="E12" s="224" t="s">
        <v>14</v>
      </c>
      <c r="F12" s="24" t="s">
        <v>21</v>
      </c>
      <c r="G12" s="26">
        <v>14.22</v>
      </c>
      <c r="H12" s="15"/>
      <c r="I12" s="26">
        <f t="shared" si="1"/>
        <v>14.22</v>
      </c>
      <c r="J12" s="15"/>
      <c r="K12" s="5"/>
      <c r="L12" s="5"/>
      <c r="M12" s="225" t="s">
        <v>16</v>
      </c>
      <c r="O12" s="15"/>
      <c r="P12" s="542">
        <f t="shared" ref="P12:P16" si="2">G12</f>
        <v>14.22</v>
      </c>
    </row>
    <row r="13" spans="1:16">
      <c r="A13" s="223">
        <v>10</v>
      </c>
      <c r="B13" s="25" t="s">
        <v>363</v>
      </c>
      <c r="C13" s="108" t="s">
        <v>43</v>
      </c>
      <c r="D13" s="81" t="s">
        <v>360</v>
      </c>
      <c r="E13" s="81" t="s">
        <v>18</v>
      </c>
      <c r="F13" s="24" t="s">
        <v>21</v>
      </c>
      <c r="G13" s="26">
        <v>2.75</v>
      </c>
      <c r="H13" s="15"/>
      <c r="I13" s="26">
        <f t="shared" si="1"/>
        <v>2.75</v>
      </c>
      <c r="J13" s="15"/>
      <c r="K13" s="5"/>
      <c r="L13" s="5"/>
      <c r="M13" s="225" t="s">
        <v>16</v>
      </c>
      <c r="O13" s="15"/>
      <c r="P13" s="542">
        <f t="shared" si="2"/>
        <v>2.75</v>
      </c>
    </row>
    <row r="14" spans="1:16">
      <c r="A14" s="223">
        <v>11</v>
      </c>
      <c r="B14" s="25" t="s">
        <v>364</v>
      </c>
      <c r="C14" s="108"/>
      <c r="D14" s="81" t="s">
        <v>360</v>
      </c>
      <c r="E14" s="81" t="s">
        <v>18</v>
      </c>
      <c r="F14" s="24" t="s">
        <v>21</v>
      </c>
      <c r="G14" s="26">
        <v>22</v>
      </c>
      <c r="H14" s="15"/>
      <c r="I14" s="26">
        <f t="shared" si="1"/>
        <v>22</v>
      </c>
      <c r="J14" s="15"/>
      <c r="K14" s="5"/>
      <c r="L14" s="5"/>
      <c r="M14" s="225" t="s">
        <v>16</v>
      </c>
      <c r="O14" s="15"/>
      <c r="P14" s="542">
        <f t="shared" si="2"/>
        <v>22</v>
      </c>
    </row>
    <row r="15" spans="1:16">
      <c r="A15" s="223">
        <v>12</v>
      </c>
      <c r="B15" s="25" t="s">
        <v>365</v>
      </c>
      <c r="C15" s="108" t="s">
        <v>366</v>
      </c>
      <c r="D15" s="81" t="s">
        <v>360</v>
      </c>
      <c r="E15" s="81" t="s">
        <v>18</v>
      </c>
      <c r="F15" s="24" t="s">
        <v>21</v>
      </c>
      <c r="G15" s="26">
        <v>2.88</v>
      </c>
      <c r="H15" s="15"/>
      <c r="I15" s="26">
        <f t="shared" si="1"/>
        <v>2.88</v>
      </c>
      <c r="J15" s="15"/>
      <c r="K15" s="5"/>
      <c r="L15" s="5"/>
      <c r="M15" s="225" t="s">
        <v>16</v>
      </c>
      <c r="O15" s="15"/>
      <c r="P15" s="542">
        <f t="shared" si="2"/>
        <v>2.88</v>
      </c>
    </row>
    <row r="16" spans="1:16">
      <c r="A16" s="223">
        <v>13</v>
      </c>
      <c r="B16" s="25" t="s">
        <v>367</v>
      </c>
      <c r="C16" s="108" t="s">
        <v>368</v>
      </c>
      <c r="D16" s="81" t="s">
        <v>360</v>
      </c>
      <c r="E16" s="81" t="s">
        <v>18</v>
      </c>
      <c r="F16" s="24" t="s">
        <v>21</v>
      </c>
      <c r="G16" s="26">
        <v>18.829999999999998</v>
      </c>
      <c r="H16" s="15"/>
      <c r="I16" s="26">
        <f t="shared" si="1"/>
        <v>18.829999999999998</v>
      </c>
      <c r="J16" s="15"/>
      <c r="K16" s="5"/>
      <c r="L16" s="5"/>
      <c r="M16" s="225" t="s">
        <v>16</v>
      </c>
      <c r="O16" s="15"/>
      <c r="P16" s="542">
        <f t="shared" si="2"/>
        <v>18.829999999999998</v>
      </c>
    </row>
    <row r="17" spans="1:16">
      <c r="A17" s="223">
        <v>14</v>
      </c>
      <c r="B17" s="25" t="s">
        <v>369</v>
      </c>
      <c r="C17" s="108" t="s">
        <v>36</v>
      </c>
      <c r="D17" s="81" t="s">
        <v>360</v>
      </c>
      <c r="E17" s="224" t="s">
        <v>14</v>
      </c>
      <c r="F17" s="24" t="s">
        <v>21</v>
      </c>
      <c r="G17" s="26">
        <v>10.15</v>
      </c>
      <c r="H17" s="15"/>
      <c r="I17" s="26">
        <f t="shared" si="1"/>
        <v>10.15</v>
      </c>
      <c r="J17" s="15"/>
      <c r="K17" s="5"/>
      <c r="L17" s="5"/>
      <c r="M17" s="225" t="s">
        <v>16</v>
      </c>
      <c r="O17" s="542">
        <f>G17</f>
        <v>10.15</v>
      </c>
      <c r="P17" s="15"/>
    </row>
    <row r="18" spans="1:16">
      <c r="A18" s="232">
        <v>15</v>
      </c>
      <c r="B18" s="21" t="s">
        <v>370</v>
      </c>
      <c r="C18" s="233" t="s">
        <v>371</v>
      </c>
      <c r="D18" s="199" t="s">
        <v>360</v>
      </c>
      <c r="E18" s="199" t="s">
        <v>18</v>
      </c>
      <c r="F18" s="20" t="s">
        <v>19</v>
      </c>
      <c r="G18" s="22">
        <v>7.92</v>
      </c>
      <c r="H18" s="15"/>
      <c r="I18" s="5"/>
      <c r="J18" s="15"/>
      <c r="K18" s="22">
        <f>G18</f>
        <v>7.92</v>
      </c>
      <c r="L18" s="5"/>
      <c r="M18" s="225" t="s">
        <v>16</v>
      </c>
      <c r="O18" s="15"/>
      <c r="P18" s="15"/>
    </row>
    <row r="19" spans="1:16">
      <c r="A19" s="223">
        <v>16</v>
      </c>
      <c r="B19" s="25" t="s">
        <v>372</v>
      </c>
      <c r="C19" s="108" t="s">
        <v>373</v>
      </c>
      <c r="D19" s="81" t="s">
        <v>360</v>
      </c>
      <c r="E19" s="81" t="s">
        <v>18</v>
      </c>
      <c r="F19" s="24" t="s">
        <v>21</v>
      </c>
      <c r="G19" s="26">
        <v>6.1</v>
      </c>
      <c r="H19" s="15"/>
      <c r="I19" s="26">
        <f t="shared" ref="I19:I24" si="3">G19</f>
        <v>6.1</v>
      </c>
      <c r="J19" s="15"/>
      <c r="K19" s="5"/>
      <c r="L19" s="5"/>
      <c r="M19" s="225" t="s">
        <v>16</v>
      </c>
      <c r="O19" s="542">
        <f t="shared" ref="O19:O24" si="4">G19</f>
        <v>6.1</v>
      </c>
      <c r="P19" s="15"/>
    </row>
    <row r="20" spans="1:16" ht="30">
      <c r="A20" s="223">
        <v>17</v>
      </c>
      <c r="B20" s="25" t="s">
        <v>374</v>
      </c>
      <c r="C20" s="108" t="s">
        <v>375</v>
      </c>
      <c r="D20" s="81" t="s">
        <v>360</v>
      </c>
      <c r="E20" s="224" t="s">
        <v>14</v>
      </c>
      <c r="F20" s="24" t="s">
        <v>21</v>
      </c>
      <c r="G20" s="26">
        <v>9.9</v>
      </c>
      <c r="H20" s="15"/>
      <c r="I20" s="26">
        <f t="shared" si="3"/>
        <v>9.9</v>
      </c>
      <c r="J20" s="15"/>
      <c r="K20" s="5"/>
      <c r="L20" s="5"/>
      <c r="M20" s="225" t="s">
        <v>16</v>
      </c>
      <c r="O20" s="542">
        <f t="shared" si="4"/>
        <v>9.9</v>
      </c>
      <c r="P20" s="15"/>
    </row>
    <row r="21" spans="1:16" ht="30">
      <c r="A21" s="223">
        <v>18</v>
      </c>
      <c r="B21" s="25" t="s">
        <v>376</v>
      </c>
      <c r="C21" s="108" t="s">
        <v>72</v>
      </c>
      <c r="D21" s="81" t="s">
        <v>360</v>
      </c>
      <c r="E21" s="81" t="s">
        <v>18</v>
      </c>
      <c r="F21" s="24" t="s">
        <v>21</v>
      </c>
      <c r="G21" s="26">
        <v>9.7200000000000006</v>
      </c>
      <c r="H21" s="15"/>
      <c r="I21" s="26">
        <f t="shared" si="3"/>
        <v>9.7200000000000006</v>
      </c>
      <c r="J21" s="15"/>
      <c r="K21" s="5"/>
      <c r="L21" s="5"/>
      <c r="M21" s="225" t="s">
        <v>16</v>
      </c>
      <c r="O21" s="542">
        <f t="shared" si="4"/>
        <v>9.7200000000000006</v>
      </c>
      <c r="P21" s="15"/>
    </row>
    <row r="22" spans="1:16">
      <c r="A22" s="223">
        <v>19</v>
      </c>
      <c r="B22" s="25" t="s">
        <v>377</v>
      </c>
      <c r="C22" s="108" t="s">
        <v>378</v>
      </c>
      <c r="D22" s="81" t="s">
        <v>360</v>
      </c>
      <c r="E22" s="224" t="s">
        <v>14</v>
      </c>
      <c r="F22" s="24" t="s">
        <v>21</v>
      </c>
      <c r="G22" s="26">
        <v>18.34</v>
      </c>
      <c r="H22" s="15"/>
      <c r="I22" s="26">
        <f t="shared" si="3"/>
        <v>18.34</v>
      </c>
      <c r="J22" s="15"/>
      <c r="K22" s="5"/>
      <c r="L22" s="5"/>
      <c r="M22" s="225" t="s">
        <v>16</v>
      </c>
      <c r="O22" s="542">
        <f t="shared" si="4"/>
        <v>18.34</v>
      </c>
      <c r="P22" s="15"/>
    </row>
    <row r="23" spans="1:16">
      <c r="A23" s="223">
        <v>20</v>
      </c>
      <c r="B23" s="25" t="s">
        <v>379</v>
      </c>
      <c r="C23" s="108" t="s">
        <v>380</v>
      </c>
      <c r="D23" s="81" t="s">
        <v>37</v>
      </c>
      <c r="E23" s="224" t="s">
        <v>14</v>
      </c>
      <c r="F23" s="24" t="s">
        <v>21</v>
      </c>
      <c r="G23" s="26">
        <v>13.88</v>
      </c>
      <c r="H23" s="15"/>
      <c r="I23" s="26">
        <f t="shared" si="3"/>
        <v>13.88</v>
      </c>
      <c r="J23" s="15"/>
      <c r="K23" s="5"/>
      <c r="L23" s="5"/>
      <c r="M23" s="225" t="s">
        <v>16</v>
      </c>
      <c r="O23" s="542">
        <f t="shared" si="4"/>
        <v>13.88</v>
      </c>
      <c r="P23" s="15"/>
    </row>
    <row r="24" spans="1:16">
      <c r="A24" s="223">
        <v>21</v>
      </c>
      <c r="B24" s="25" t="s">
        <v>381</v>
      </c>
      <c r="C24" s="108" t="s">
        <v>382</v>
      </c>
      <c r="D24" s="81" t="s">
        <v>37</v>
      </c>
      <c r="E24" s="224" t="s">
        <v>14</v>
      </c>
      <c r="F24" s="24" t="s">
        <v>21</v>
      </c>
      <c r="G24" s="26">
        <v>14.42</v>
      </c>
      <c r="H24" s="15"/>
      <c r="I24" s="26">
        <f t="shared" si="3"/>
        <v>14.42</v>
      </c>
      <c r="J24" s="15"/>
      <c r="K24" s="5"/>
      <c r="L24" s="5"/>
      <c r="M24" s="225" t="s">
        <v>16</v>
      </c>
      <c r="O24" s="542">
        <f t="shared" si="4"/>
        <v>14.42</v>
      </c>
      <c r="P24" s="15"/>
    </row>
    <row r="25" spans="1:16">
      <c r="A25" s="232">
        <v>22</v>
      </c>
      <c r="B25" s="21" t="s">
        <v>383</v>
      </c>
      <c r="C25" s="233" t="s">
        <v>31</v>
      </c>
      <c r="D25" s="199" t="s">
        <v>18</v>
      </c>
      <c r="E25" s="199" t="s">
        <v>18</v>
      </c>
      <c r="F25" s="20" t="s">
        <v>19</v>
      </c>
      <c r="G25" s="22">
        <v>4.16</v>
      </c>
      <c r="H25" s="15"/>
      <c r="I25" s="5"/>
      <c r="J25" s="15"/>
      <c r="K25" s="22">
        <f>G25</f>
        <v>4.16</v>
      </c>
      <c r="L25" s="5"/>
      <c r="M25" s="225" t="s">
        <v>16</v>
      </c>
      <c r="O25" s="15"/>
      <c r="P25" s="15"/>
    </row>
    <row r="26" spans="1:16">
      <c r="A26" s="223">
        <v>23</v>
      </c>
      <c r="B26" s="25" t="s">
        <v>384</v>
      </c>
      <c r="C26" s="108" t="s">
        <v>385</v>
      </c>
      <c r="D26" s="81" t="s">
        <v>37</v>
      </c>
      <c r="E26" s="224" t="s">
        <v>14</v>
      </c>
      <c r="F26" s="24" t="s">
        <v>21</v>
      </c>
      <c r="G26" s="26">
        <v>11.45</v>
      </c>
      <c r="H26" s="15"/>
      <c r="I26" s="26">
        <f>G26</f>
        <v>11.45</v>
      </c>
      <c r="J26" s="15"/>
      <c r="K26" s="5"/>
      <c r="L26" s="5"/>
      <c r="M26" s="225" t="s">
        <v>16</v>
      </c>
      <c r="O26" s="542">
        <f>G26</f>
        <v>11.45</v>
      </c>
      <c r="P26" s="15"/>
    </row>
    <row r="27" spans="1:16" ht="30">
      <c r="A27" s="223">
        <v>24</v>
      </c>
      <c r="B27" s="25" t="s">
        <v>386</v>
      </c>
      <c r="C27" s="108" t="s">
        <v>387</v>
      </c>
      <c r="D27" s="81" t="s">
        <v>37</v>
      </c>
      <c r="E27" s="224" t="s">
        <v>14</v>
      </c>
      <c r="F27" s="24" t="s">
        <v>21</v>
      </c>
      <c r="G27" s="26">
        <v>9.59</v>
      </c>
      <c r="H27" s="15"/>
      <c r="I27" s="26">
        <f>G27</f>
        <v>9.59</v>
      </c>
      <c r="J27" s="15"/>
      <c r="K27" s="5"/>
      <c r="L27" s="5"/>
      <c r="M27" s="225" t="s">
        <v>16</v>
      </c>
      <c r="O27" s="15"/>
      <c r="P27" s="542">
        <f t="shared" ref="P27:P29" si="5">G27</f>
        <v>9.59</v>
      </c>
    </row>
    <row r="28" spans="1:16" ht="30">
      <c r="A28" s="223">
        <v>25</v>
      </c>
      <c r="B28" s="25" t="s">
        <v>388</v>
      </c>
      <c r="C28" s="108" t="s">
        <v>389</v>
      </c>
      <c r="D28" s="81" t="s">
        <v>37</v>
      </c>
      <c r="E28" s="224" t="s">
        <v>14</v>
      </c>
      <c r="F28" s="24" t="s">
        <v>21</v>
      </c>
      <c r="G28" s="26">
        <v>12.94</v>
      </c>
      <c r="H28" s="15"/>
      <c r="I28" s="26">
        <f>G28</f>
        <v>12.94</v>
      </c>
      <c r="J28" s="15"/>
      <c r="K28" s="5"/>
      <c r="L28" s="5"/>
      <c r="M28" s="225" t="s">
        <v>16</v>
      </c>
      <c r="O28" s="15"/>
      <c r="P28" s="542">
        <f t="shared" si="5"/>
        <v>12.94</v>
      </c>
    </row>
    <row r="29" spans="1:16" ht="30">
      <c r="A29" s="223">
        <v>26</v>
      </c>
      <c r="B29" s="25" t="s">
        <v>390</v>
      </c>
      <c r="C29" s="108" t="s">
        <v>391</v>
      </c>
      <c r="D29" s="81" t="s">
        <v>37</v>
      </c>
      <c r="E29" s="224" t="s">
        <v>14</v>
      </c>
      <c r="F29" s="24" t="s">
        <v>21</v>
      </c>
      <c r="G29" s="26">
        <v>35.46</v>
      </c>
      <c r="H29" s="15"/>
      <c r="I29" s="26">
        <f>G29</f>
        <v>35.46</v>
      </c>
      <c r="J29" s="15"/>
      <c r="K29" s="5"/>
      <c r="L29" s="5"/>
      <c r="M29" s="225" t="s">
        <v>16</v>
      </c>
      <c r="O29" s="15"/>
      <c r="P29" s="542">
        <f t="shared" si="5"/>
        <v>35.46</v>
      </c>
    </row>
    <row r="30" spans="1:16">
      <c r="A30" s="232">
        <v>27</v>
      </c>
      <c r="B30" s="21" t="s">
        <v>392</v>
      </c>
      <c r="C30" s="233" t="s">
        <v>393</v>
      </c>
      <c r="D30" s="199" t="s">
        <v>18</v>
      </c>
      <c r="E30" s="234" t="s">
        <v>14</v>
      </c>
      <c r="F30" s="20" t="s">
        <v>19</v>
      </c>
      <c r="G30" s="22">
        <v>5.98</v>
      </c>
      <c r="H30" s="15"/>
      <c r="I30" s="5"/>
      <c r="J30" s="15"/>
      <c r="K30" s="22">
        <f>G30</f>
        <v>5.98</v>
      </c>
      <c r="L30" s="5"/>
      <c r="M30" s="225" t="s">
        <v>16</v>
      </c>
      <c r="O30" s="15"/>
      <c r="P30" s="15"/>
    </row>
    <row r="31" spans="1:16">
      <c r="A31" s="223">
        <v>28</v>
      </c>
      <c r="B31" s="25" t="s">
        <v>394</v>
      </c>
      <c r="C31" s="108" t="s">
        <v>395</v>
      </c>
      <c r="D31" s="81" t="s">
        <v>18</v>
      </c>
      <c r="E31" s="224" t="s">
        <v>14</v>
      </c>
      <c r="F31" s="24" t="s">
        <v>21</v>
      </c>
      <c r="G31" s="26">
        <v>7.13</v>
      </c>
      <c r="H31" s="15"/>
      <c r="I31" s="26">
        <f>G31</f>
        <v>7.13</v>
      </c>
      <c r="J31" s="15"/>
      <c r="K31" s="5"/>
      <c r="L31" s="5"/>
      <c r="M31" s="225" t="s">
        <v>16</v>
      </c>
      <c r="O31" s="542">
        <f>G31</f>
        <v>7.13</v>
      </c>
      <c r="P31" s="15"/>
    </row>
    <row r="32" spans="1:16">
      <c r="A32" s="232">
        <v>29</v>
      </c>
      <c r="B32" s="21" t="s">
        <v>396</v>
      </c>
      <c r="C32" s="233" t="s">
        <v>397</v>
      </c>
      <c r="D32" s="199" t="s">
        <v>37</v>
      </c>
      <c r="E32" s="234" t="s">
        <v>14</v>
      </c>
      <c r="F32" s="20" t="s">
        <v>19</v>
      </c>
      <c r="G32" s="22">
        <v>6.01</v>
      </c>
      <c r="H32" s="15"/>
      <c r="I32" s="5"/>
      <c r="J32" s="15"/>
      <c r="K32" s="22">
        <f>G32</f>
        <v>6.01</v>
      </c>
      <c r="L32" s="5"/>
      <c r="M32" s="225" t="s">
        <v>16</v>
      </c>
      <c r="O32" s="15"/>
      <c r="P32" s="15"/>
    </row>
    <row r="33" spans="1:17">
      <c r="A33" s="235">
        <v>30</v>
      </c>
      <c r="B33" s="236" t="s">
        <v>398</v>
      </c>
      <c r="C33" s="237" t="s">
        <v>399</v>
      </c>
      <c r="D33" s="81" t="s">
        <v>37</v>
      </c>
      <c r="E33" s="224" t="s">
        <v>14</v>
      </c>
      <c r="F33" s="238" t="s">
        <v>21</v>
      </c>
      <c r="G33" s="239">
        <v>11.65</v>
      </c>
      <c r="H33" s="15"/>
      <c r="I33" s="26">
        <f>G33</f>
        <v>11.65</v>
      </c>
      <c r="J33" s="15"/>
      <c r="K33" s="5"/>
      <c r="L33" s="5"/>
      <c r="M33" s="225" t="s">
        <v>16</v>
      </c>
      <c r="O33" s="542">
        <f>G33</f>
        <v>11.65</v>
      </c>
      <c r="P33" s="15"/>
    </row>
    <row r="34" spans="1:17">
      <c r="A34" s="220">
        <v>31</v>
      </c>
      <c r="B34" s="29" t="s">
        <v>400</v>
      </c>
      <c r="C34" s="221" t="s">
        <v>55</v>
      </c>
      <c r="D34" s="205" t="s">
        <v>18</v>
      </c>
      <c r="E34" s="222" t="s">
        <v>14</v>
      </c>
      <c r="F34" s="219" t="s">
        <v>47</v>
      </c>
      <c r="G34" s="30">
        <v>6.26</v>
      </c>
      <c r="H34" s="15"/>
      <c r="I34" s="15"/>
      <c r="J34" s="15"/>
      <c r="K34" s="5"/>
      <c r="L34" s="30">
        <f>G34</f>
        <v>6.26</v>
      </c>
      <c r="M34" s="219" t="s">
        <v>47</v>
      </c>
      <c r="O34" s="15"/>
      <c r="P34" s="15"/>
    </row>
    <row r="35" spans="1:17">
      <c r="A35" s="235">
        <v>32</v>
      </c>
      <c r="B35" s="236" t="s">
        <v>401</v>
      </c>
      <c r="C35" s="237" t="s">
        <v>402</v>
      </c>
      <c r="D35" s="81" t="s">
        <v>18</v>
      </c>
      <c r="E35" s="224" t="s">
        <v>14</v>
      </c>
      <c r="F35" s="238" t="s">
        <v>21</v>
      </c>
      <c r="G35" s="239">
        <v>31.8</v>
      </c>
      <c r="H35" s="15"/>
      <c r="I35" s="26">
        <f>G35</f>
        <v>31.8</v>
      </c>
      <c r="J35" s="15"/>
      <c r="K35" s="5"/>
      <c r="L35" s="5"/>
      <c r="M35" s="225" t="s">
        <v>16</v>
      </c>
      <c r="O35" s="542">
        <f>G35</f>
        <v>31.8</v>
      </c>
      <c r="P35" s="15"/>
    </row>
    <row r="36" spans="1:17">
      <c r="A36" s="232">
        <v>33</v>
      </c>
      <c r="B36" s="21" t="s">
        <v>403</v>
      </c>
      <c r="C36" s="233" t="s">
        <v>404</v>
      </c>
      <c r="D36" s="199" t="s">
        <v>18</v>
      </c>
      <c r="E36" s="199" t="s">
        <v>18</v>
      </c>
      <c r="F36" s="20" t="s">
        <v>19</v>
      </c>
      <c r="G36" s="22">
        <v>31.42</v>
      </c>
      <c r="H36" s="15"/>
      <c r="I36" s="5"/>
      <c r="J36" s="15"/>
      <c r="K36" s="22">
        <f>G36</f>
        <v>31.42</v>
      </c>
      <c r="L36" s="5"/>
      <c r="M36" s="225" t="s">
        <v>16</v>
      </c>
      <c r="O36" s="15"/>
      <c r="P36" s="15"/>
    </row>
    <row r="37" spans="1:17">
      <c r="A37" s="232">
        <v>34</v>
      </c>
      <c r="B37" s="21" t="s">
        <v>405</v>
      </c>
      <c r="C37" s="233" t="s">
        <v>406</v>
      </c>
      <c r="D37" s="199" t="s">
        <v>18</v>
      </c>
      <c r="E37" s="199" t="s">
        <v>18</v>
      </c>
      <c r="F37" s="240" t="s">
        <v>19</v>
      </c>
      <c r="G37" s="22"/>
      <c r="H37" s="15"/>
      <c r="I37" s="5"/>
      <c r="J37" s="15"/>
      <c r="K37" s="22">
        <f>G37</f>
        <v>0</v>
      </c>
      <c r="L37" s="5"/>
      <c r="M37" s="225" t="s">
        <v>16</v>
      </c>
      <c r="O37" s="15"/>
      <c r="P37" s="15"/>
    </row>
    <row r="38" spans="1:17">
      <c r="A38" s="232">
        <v>35</v>
      </c>
      <c r="B38" s="21" t="s">
        <v>407</v>
      </c>
      <c r="C38" s="233" t="s">
        <v>408</v>
      </c>
      <c r="D38" s="199" t="s">
        <v>18</v>
      </c>
      <c r="E38" s="199" t="s">
        <v>18</v>
      </c>
      <c r="F38" s="240" t="s">
        <v>19</v>
      </c>
      <c r="G38" s="22"/>
      <c r="H38" s="15"/>
      <c r="I38" s="5"/>
      <c r="J38" s="15"/>
      <c r="K38" s="22">
        <f>G38</f>
        <v>0</v>
      </c>
      <c r="L38" s="5"/>
      <c r="M38" s="225" t="s">
        <v>16</v>
      </c>
      <c r="O38" s="15"/>
      <c r="P38" s="15"/>
    </row>
    <row r="39" spans="1:17" ht="30">
      <c r="A39" s="220">
        <v>36</v>
      </c>
      <c r="B39" s="29" t="s">
        <v>409</v>
      </c>
      <c r="C39" s="221" t="s">
        <v>410</v>
      </c>
      <c r="D39" s="205" t="s">
        <v>18</v>
      </c>
      <c r="E39" s="222" t="s">
        <v>14</v>
      </c>
      <c r="F39" s="219" t="s">
        <v>47</v>
      </c>
      <c r="G39" s="30">
        <v>15.65</v>
      </c>
      <c r="H39" s="15"/>
      <c r="I39" s="15"/>
      <c r="J39" s="15"/>
      <c r="K39" s="5"/>
      <c r="L39" s="30">
        <f>G39</f>
        <v>15.65</v>
      </c>
      <c r="M39" s="219" t="s">
        <v>47</v>
      </c>
      <c r="O39" s="15"/>
      <c r="P39" s="15"/>
    </row>
    <row r="40" spans="1:17" s="252" customFormat="1">
      <c r="A40" s="241"/>
      <c r="B40" s="242"/>
      <c r="C40" s="243" t="s">
        <v>117</v>
      </c>
      <c r="D40" s="244"/>
      <c r="E40" s="244"/>
      <c r="F40" s="241"/>
      <c r="G40" s="245">
        <f t="shared" ref="G40:L40" si="6">SUM(G3:G39)</f>
        <v>650.76999999999987</v>
      </c>
      <c r="H40" s="246">
        <f t="shared" si="6"/>
        <v>0</v>
      </c>
      <c r="I40" s="247">
        <f t="shared" si="6"/>
        <v>444.93999999999994</v>
      </c>
      <c r="J40" s="248">
        <f t="shared" si="6"/>
        <v>0</v>
      </c>
      <c r="K40" s="249">
        <f t="shared" si="6"/>
        <v>55.49</v>
      </c>
      <c r="L40" s="250">
        <f t="shared" si="6"/>
        <v>150.34</v>
      </c>
      <c r="M40" s="251">
        <f>I40+K40</f>
        <v>500.42999999999995</v>
      </c>
      <c r="O40" s="715">
        <f>SUM(O3:O39)</f>
        <v>293.33</v>
      </c>
      <c r="P40" s="715">
        <f>SUM(P3:P39)</f>
        <v>151.60999999999999</v>
      </c>
      <c r="Q40" s="716">
        <f>O40+P40</f>
        <v>444.93999999999994</v>
      </c>
    </row>
    <row r="41" spans="1:17">
      <c r="C41" s="253" t="s">
        <v>99</v>
      </c>
      <c r="G41" s="254">
        <f>SUM(G3:G39)</f>
        <v>650.76999999999987</v>
      </c>
      <c r="L41" s="254"/>
    </row>
    <row r="42" spans="1:17">
      <c r="C42" s="255" t="s">
        <v>100</v>
      </c>
      <c r="G42" s="256">
        <f>SUM(H40:K40)</f>
        <v>500.42999999999995</v>
      </c>
      <c r="L42" s="254"/>
    </row>
    <row r="43" spans="1:17">
      <c r="C43" s="65" t="s">
        <v>101</v>
      </c>
      <c r="G43" s="256">
        <f>G40-L40</f>
        <v>500.42999999999984</v>
      </c>
      <c r="L43" s="254"/>
    </row>
    <row r="44" spans="1:17">
      <c r="L44" s="254"/>
    </row>
    <row r="45" spans="1:17">
      <c r="C45" s="213" t="s">
        <v>102</v>
      </c>
      <c r="D45" s="89"/>
      <c r="I45" s="254"/>
    </row>
    <row r="46" spans="1:17" ht="30">
      <c r="C46" s="51" t="s">
        <v>103</v>
      </c>
      <c r="D46" s="90" t="s">
        <v>37</v>
      </c>
    </row>
    <row r="47" spans="1:17">
      <c r="C47" s="51" t="s">
        <v>104</v>
      </c>
      <c r="D47" s="90" t="s">
        <v>18</v>
      </c>
    </row>
    <row r="48" spans="1:17">
      <c r="C48" s="51" t="s">
        <v>105</v>
      </c>
      <c r="D48" s="90" t="s">
        <v>79</v>
      </c>
    </row>
    <row r="49" spans="1:13">
      <c r="C49" s="51" t="s">
        <v>106</v>
      </c>
      <c r="D49" s="90" t="s">
        <v>107</v>
      </c>
    </row>
    <row r="50" spans="1:13" ht="30">
      <c r="C50" s="51" t="s">
        <v>108</v>
      </c>
      <c r="D50" s="90" t="s">
        <v>49</v>
      </c>
    </row>
    <row r="51" spans="1:13" s="214" customFormat="1">
      <c r="L51" s="213"/>
      <c r="M51" s="213"/>
    </row>
    <row r="52" spans="1:13" ht="29.25" customHeight="1">
      <c r="A52" s="214"/>
      <c r="C52" s="53" t="s">
        <v>109</v>
      </c>
      <c r="D52" s="727" t="s">
        <v>815</v>
      </c>
      <c r="E52" s="727"/>
      <c r="F52" s="727"/>
      <c r="G52" s="727"/>
      <c r="H52" s="727"/>
      <c r="I52" s="727"/>
      <c r="J52" s="727"/>
      <c r="K52" s="727"/>
      <c r="L52" s="203">
        <f>H40</f>
        <v>0</v>
      </c>
    </row>
    <row r="53" spans="1:13" ht="54" customHeight="1">
      <c r="A53" s="214"/>
      <c r="C53" s="55" t="s">
        <v>111</v>
      </c>
      <c r="D53" s="728" t="s">
        <v>816</v>
      </c>
      <c r="E53" s="728"/>
      <c r="F53" s="728"/>
      <c r="G53" s="728"/>
      <c r="H53" s="728"/>
      <c r="I53" s="728"/>
      <c r="J53" s="728"/>
      <c r="K53" s="728"/>
      <c r="L53" s="26">
        <f>I40</f>
        <v>444.93999999999994</v>
      </c>
    </row>
    <row r="54" spans="1:13" ht="49.5" customHeight="1">
      <c r="A54" s="214"/>
      <c r="C54" s="57" t="s">
        <v>113</v>
      </c>
      <c r="D54" s="729" t="s">
        <v>817</v>
      </c>
      <c r="E54" s="729"/>
      <c r="F54" s="729"/>
      <c r="G54" s="729"/>
      <c r="H54" s="729"/>
      <c r="I54" s="729"/>
      <c r="J54" s="729"/>
      <c r="K54" s="729"/>
      <c r="L54" s="14">
        <f>J40</f>
        <v>0</v>
      </c>
    </row>
    <row r="55" spans="1:13" ht="15" customHeight="1">
      <c r="A55" s="214"/>
      <c r="C55" s="59" t="s">
        <v>115</v>
      </c>
      <c r="D55" s="730" t="s">
        <v>818</v>
      </c>
      <c r="E55" s="730"/>
      <c r="F55" s="730"/>
      <c r="G55" s="730"/>
      <c r="H55" s="730"/>
      <c r="I55" s="730"/>
      <c r="J55" s="730"/>
      <c r="K55" s="730"/>
      <c r="L55" s="20">
        <f>K40</f>
        <v>55.49</v>
      </c>
    </row>
    <row r="56" spans="1:13">
      <c r="C56" s="257"/>
      <c r="D56" s="721" t="s">
        <v>117</v>
      </c>
      <c r="E56" s="721"/>
      <c r="F56" s="721"/>
      <c r="G56" s="721"/>
      <c r="H56" s="721"/>
      <c r="I56" s="721"/>
      <c r="J56" s="721"/>
      <c r="K56" s="721"/>
      <c r="L56" s="208">
        <f>SUM(L52:L55)</f>
        <v>500.42999999999995</v>
      </c>
    </row>
    <row r="58" spans="1:13" ht="30">
      <c r="C58" s="258" t="s">
        <v>118</v>
      </c>
      <c r="L58" s="259">
        <f>L40</f>
        <v>150.34</v>
      </c>
    </row>
  </sheetData>
  <mergeCells count="5">
    <mergeCell ref="D52:K52"/>
    <mergeCell ref="D53:K53"/>
    <mergeCell ref="D54:K54"/>
    <mergeCell ref="D55:K55"/>
    <mergeCell ref="D56:K56"/>
  </mergeCells>
  <pageMargins left="0.7" right="0.7" top="0.75" bottom="0.75" header="0.51180555555555496" footer="0.51180555555555496"/>
  <pageSetup paperSize="9" scale="8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A - 1</vt:lpstr>
      <vt:lpstr>A 0</vt:lpstr>
      <vt:lpstr>A 1</vt:lpstr>
      <vt:lpstr>A 2</vt:lpstr>
      <vt:lpstr>A 3</vt:lpstr>
      <vt:lpstr>A 4</vt:lpstr>
      <vt:lpstr>A 5</vt:lpstr>
      <vt:lpstr>A 6_Pod</vt:lpstr>
      <vt:lpstr>B -1</vt:lpstr>
      <vt:lpstr>B 0</vt:lpstr>
      <vt:lpstr>C - 1</vt:lpstr>
      <vt:lpstr>C 0</vt:lpstr>
      <vt:lpstr>C 1</vt:lpstr>
      <vt:lpstr>C 2</vt:lpstr>
      <vt:lpstr>D - 1</vt:lpstr>
      <vt:lpstr>D 0</vt:lpstr>
      <vt:lpstr>D 1</vt:lpstr>
      <vt:lpstr>PROS</vt:lpstr>
      <vt:lpstr>KL_SCH</vt:lpstr>
      <vt:lpstr>ZEST_POW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dc:description/>
  <cp:lastModifiedBy>KKOT</cp:lastModifiedBy>
  <cp:revision>26</cp:revision>
  <cp:lastPrinted>2020-05-29T08:54:48Z</cp:lastPrinted>
  <dcterms:created xsi:type="dcterms:W3CDTF">2020-05-14T11:50:27Z</dcterms:created>
  <dcterms:modified xsi:type="dcterms:W3CDTF">2020-06-18T11:51:59Z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