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SZM_340_16_Sprzątanie\SIWZ\"/>
    </mc:Choice>
  </mc:AlternateContent>
  <xr:revisionPtr revIDLastSave="0" documentId="13_ncr:1_{26A38AFC-DD72-4DE6-938A-1677660E0542}" xr6:coauthVersionLast="45" xr6:coauthVersionMax="45" xr10:uidLastSave="{00000000-0000-0000-0000-000000000000}"/>
  <bookViews>
    <workbookView xWindow="-120" yWindow="-120" windowWidth="29040" windowHeight="15840" tabRatio="500" firstSheet="5" activeTab="19" xr2:uid="{00000000-000D-0000-FFFF-FFFF00000000}"/>
  </bookViews>
  <sheets>
    <sheet name="A - 1" sheetId="1" r:id="rId1"/>
    <sheet name="A 0" sheetId="2" r:id="rId2"/>
    <sheet name="A 1" sheetId="3" r:id="rId3"/>
    <sheet name="A 2" sheetId="4" r:id="rId4"/>
    <sheet name="A 3" sheetId="5" r:id="rId5"/>
    <sheet name="A 4" sheetId="6" r:id="rId6"/>
    <sheet name="A 5" sheetId="7" r:id="rId7"/>
    <sheet name="A 6_Pod" sheetId="8" r:id="rId8"/>
    <sheet name="B -1" sheetId="10" r:id="rId9"/>
    <sheet name="B 0" sheetId="11" r:id="rId10"/>
    <sheet name="C - 1" sheetId="12" r:id="rId11"/>
    <sheet name="C 0" sheetId="13" r:id="rId12"/>
    <sheet name="C 1" sheetId="14" r:id="rId13"/>
    <sheet name="C 2" sheetId="15" r:id="rId14"/>
    <sheet name="D - 1" sheetId="16" r:id="rId15"/>
    <sheet name="D 0" sheetId="17" r:id="rId16"/>
    <sheet name="D 1" sheetId="18" r:id="rId17"/>
    <sheet name="PROS" sheetId="19" r:id="rId18"/>
    <sheet name="KL_SCH" sheetId="20" r:id="rId19"/>
    <sheet name="ZEST_POW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3" i="12" l="1"/>
  <c r="L51" i="12"/>
  <c r="L49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36" i="12" s="1"/>
  <c r="L18" i="15"/>
  <c r="I21" i="16"/>
  <c r="I23" i="16"/>
  <c r="H4" i="16"/>
  <c r="H3" i="16"/>
  <c r="L29" i="18"/>
  <c r="L27" i="18"/>
  <c r="L26" i="18"/>
  <c r="D17" i="18"/>
  <c r="G15" i="18"/>
  <c r="G14" i="18"/>
  <c r="G13" i="18"/>
  <c r="G12" i="18"/>
  <c r="G11" i="18"/>
  <c r="G10" i="18"/>
  <c r="G9" i="18"/>
  <c r="G8" i="18"/>
  <c r="G7" i="18"/>
  <c r="G6" i="18"/>
  <c r="G5" i="18"/>
  <c r="G4" i="18"/>
  <c r="G16" i="18" l="1"/>
  <c r="L28" i="19"/>
  <c r="L27" i="19"/>
  <c r="L26" i="19"/>
  <c r="L30" i="19"/>
  <c r="K24" i="8"/>
  <c r="K19" i="8"/>
  <c r="K21" i="8"/>
  <c r="K20" i="8"/>
  <c r="K18" i="8"/>
  <c r="K22" i="8" s="1"/>
  <c r="G5" i="8" l="1"/>
  <c r="N20" i="7" l="1"/>
  <c r="J25" i="20"/>
  <c r="J82" i="1"/>
  <c r="J81" i="1"/>
  <c r="I5" i="15"/>
  <c r="I4" i="15"/>
  <c r="G10" i="21"/>
  <c r="E14" i="8"/>
  <c r="F12" i="8"/>
  <c r="F4" i="8"/>
  <c r="F3" i="8"/>
  <c r="K19" i="21" l="1"/>
  <c r="J19" i="21"/>
  <c r="K17" i="21"/>
  <c r="K13" i="21"/>
  <c r="K10" i="21"/>
  <c r="K30" i="20"/>
  <c r="K46" i="20" s="1"/>
  <c r="J30" i="20"/>
  <c r="H30" i="20"/>
  <c r="K43" i="20" s="1"/>
  <c r="C29" i="20"/>
  <c r="L28" i="20"/>
  <c r="L27" i="20"/>
  <c r="C26" i="20"/>
  <c r="I24" i="20"/>
  <c r="I23" i="20"/>
  <c r="C22" i="20"/>
  <c r="I21" i="20"/>
  <c r="I20" i="20"/>
  <c r="C19" i="20"/>
  <c r="I18" i="20"/>
  <c r="I17" i="20"/>
  <c r="C16" i="20"/>
  <c r="L15" i="20"/>
  <c r="L14" i="20"/>
  <c r="C13" i="20"/>
  <c r="L12" i="20"/>
  <c r="L11" i="20"/>
  <c r="C10" i="20"/>
  <c r="L9" i="20"/>
  <c r="L8" i="20"/>
  <c r="C7" i="20"/>
  <c r="I6" i="20"/>
  <c r="I5" i="20"/>
  <c r="G16" i="19"/>
  <c r="D20" i="21" s="1"/>
  <c r="H15" i="19"/>
  <c r="H14" i="19"/>
  <c r="I13" i="19"/>
  <c r="I12" i="19"/>
  <c r="I11" i="19"/>
  <c r="I10" i="19"/>
  <c r="I9" i="19"/>
  <c r="H8" i="19"/>
  <c r="I7" i="19"/>
  <c r="H6" i="19"/>
  <c r="H5" i="19"/>
  <c r="H4" i="19"/>
  <c r="H3" i="19"/>
  <c r="D16" i="18"/>
  <c r="D19" i="21" s="1"/>
  <c r="I15" i="18"/>
  <c r="H14" i="18"/>
  <c r="I13" i="18"/>
  <c r="H12" i="18"/>
  <c r="H11" i="18"/>
  <c r="H10" i="18"/>
  <c r="I9" i="18"/>
  <c r="H8" i="18"/>
  <c r="H7" i="18"/>
  <c r="H6" i="18"/>
  <c r="H5" i="18"/>
  <c r="H4" i="18"/>
  <c r="G50" i="17"/>
  <c r="G49" i="17"/>
  <c r="G52" i="17" s="1"/>
  <c r="I48" i="17"/>
  <c r="I47" i="17"/>
  <c r="I46" i="17"/>
  <c r="I45" i="17"/>
  <c r="H44" i="17"/>
  <c r="H49" i="17" s="1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K29" i="17"/>
  <c r="K28" i="17"/>
  <c r="K27" i="17"/>
  <c r="K26" i="17"/>
  <c r="I25" i="17"/>
  <c r="K24" i="17"/>
  <c r="I23" i="17"/>
  <c r="I22" i="17"/>
  <c r="K21" i="17"/>
  <c r="K49" i="17" s="1"/>
  <c r="J20" i="17"/>
  <c r="J19" i="17"/>
  <c r="I18" i="17"/>
  <c r="I17" i="17"/>
  <c r="I16" i="17"/>
  <c r="L15" i="17"/>
  <c r="L49" i="17" s="1"/>
  <c r="I14" i="17"/>
  <c r="J13" i="17"/>
  <c r="J12" i="17"/>
  <c r="J11" i="17"/>
  <c r="J10" i="17"/>
  <c r="J9" i="17"/>
  <c r="J8" i="17"/>
  <c r="J7" i="17"/>
  <c r="J49" i="17" s="1"/>
  <c r="I6" i="17"/>
  <c r="I5" i="17"/>
  <c r="I4" i="17"/>
  <c r="I49" i="17" s="1"/>
  <c r="D12" i="16"/>
  <c r="G11" i="16"/>
  <c r="H11" i="16" s="1"/>
  <c r="G10" i="16"/>
  <c r="H10" i="16" s="1"/>
  <c r="G9" i="16"/>
  <c r="H9" i="16" s="1"/>
  <c r="G8" i="16"/>
  <c r="H8" i="16" s="1"/>
  <c r="G7" i="16"/>
  <c r="H7" i="16" s="1"/>
  <c r="G6" i="16"/>
  <c r="H6" i="16" s="1"/>
  <c r="G5" i="16"/>
  <c r="H5" i="16" s="1"/>
  <c r="G4" i="16"/>
  <c r="G3" i="16"/>
  <c r="D6" i="15"/>
  <c r="D16" i="21" s="1"/>
  <c r="J16" i="21" s="1"/>
  <c r="I6" i="15"/>
  <c r="H3" i="15"/>
  <c r="G39" i="14"/>
  <c r="L38" i="14"/>
  <c r="L56" i="14" s="1"/>
  <c r="J38" i="14"/>
  <c r="H15" i="21" s="1"/>
  <c r="H38" i="14"/>
  <c r="L50" i="14" s="1"/>
  <c r="G38" i="14"/>
  <c r="D15" i="21" s="1"/>
  <c r="I37" i="14"/>
  <c r="I36" i="14"/>
  <c r="I35" i="14"/>
  <c r="I34" i="14"/>
  <c r="I33" i="14"/>
  <c r="I32" i="14"/>
  <c r="I31" i="14"/>
  <c r="I30" i="14"/>
  <c r="I29" i="14"/>
  <c r="I28" i="14"/>
  <c r="I27" i="14"/>
  <c r="K26" i="14"/>
  <c r="I25" i="14"/>
  <c r="K24" i="14"/>
  <c r="I23" i="14"/>
  <c r="J22" i="14"/>
  <c r="I21" i="14"/>
  <c r="I20" i="14"/>
  <c r="K19" i="14"/>
  <c r="I18" i="14"/>
  <c r="I17" i="14"/>
  <c r="I16" i="14"/>
  <c r="I15" i="14"/>
  <c r="I14" i="14"/>
  <c r="I13" i="14"/>
  <c r="K12" i="14"/>
  <c r="I11" i="14"/>
  <c r="I10" i="14"/>
  <c r="I9" i="14"/>
  <c r="I8" i="14"/>
  <c r="I7" i="14"/>
  <c r="I6" i="14"/>
  <c r="K5" i="14"/>
  <c r="K38" i="14" s="1"/>
  <c r="I4" i="14"/>
  <c r="I3" i="14"/>
  <c r="G37" i="13"/>
  <c r="L36" i="13"/>
  <c r="L55" i="13" s="1"/>
  <c r="H36" i="13"/>
  <c r="L49" i="13" s="1"/>
  <c r="G36" i="13"/>
  <c r="D14" i="21" s="1"/>
  <c r="I35" i="13"/>
  <c r="I34" i="13"/>
  <c r="I33" i="13"/>
  <c r="I32" i="13"/>
  <c r="I31" i="13"/>
  <c r="I30" i="13"/>
  <c r="I29" i="13"/>
  <c r="I28" i="13"/>
  <c r="K27" i="13"/>
  <c r="I26" i="13"/>
  <c r="I25" i="13"/>
  <c r="I24" i="13"/>
  <c r="I23" i="13"/>
  <c r="K22" i="13"/>
  <c r="I21" i="13"/>
  <c r="I20" i="13"/>
  <c r="I18" i="13"/>
  <c r="J17" i="13"/>
  <c r="J36" i="13" s="1"/>
  <c r="I16" i="13"/>
  <c r="I15" i="13"/>
  <c r="I14" i="13"/>
  <c r="I13" i="13"/>
  <c r="I12" i="13"/>
  <c r="K11" i="13"/>
  <c r="I10" i="13"/>
  <c r="I9" i="13"/>
  <c r="I8" i="13"/>
  <c r="K7" i="13"/>
  <c r="K36" i="13" s="1"/>
  <c r="I6" i="13"/>
  <c r="I5" i="13"/>
  <c r="I4" i="13"/>
  <c r="I3" i="13"/>
  <c r="I36" i="13" s="1"/>
  <c r="D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2" i="12"/>
  <c r="I21" i="12"/>
  <c r="I20" i="12"/>
  <c r="I19" i="12"/>
  <c r="I18" i="12"/>
  <c r="I16" i="12"/>
  <c r="I15" i="12"/>
  <c r="I14" i="12"/>
  <c r="I13" i="12"/>
  <c r="K12" i="12"/>
  <c r="K36" i="12" s="1"/>
  <c r="I11" i="12"/>
  <c r="I10" i="12"/>
  <c r="I9" i="12"/>
  <c r="I8" i="12"/>
  <c r="I7" i="12"/>
  <c r="I6" i="12"/>
  <c r="I5" i="12"/>
  <c r="I4" i="12"/>
  <c r="I3" i="12"/>
  <c r="G47" i="11"/>
  <c r="L46" i="11"/>
  <c r="L62" i="11" s="1"/>
  <c r="G46" i="11"/>
  <c r="G48" i="11" s="1"/>
  <c r="K45" i="11"/>
  <c r="I44" i="11"/>
  <c r="J43" i="11"/>
  <c r="H42" i="11"/>
  <c r="H46" i="11" s="1"/>
  <c r="L56" i="11" s="1"/>
  <c r="J41" i="11"/>
  <c r="J40" i="11"/>
  <c r="J39" i="11"/>
  <c r="I38" i="11"/>
  <c r="I37" i="11"/>
  <c r="I36" i="11"/>
  <c r="I35" i="11"/>
  <c r="K34" i="11"/>
  <c r="I33" i="11"/>
  <c r="J32" i="11"/>
  <c r="I31" i="11"/>
  <c r="K30" i="11"/>
  <c r="I29" i="11"/>
  <c r="I28" i="11"/>
  <c r="I27" i="11"/>
  <c r="I26" i="11"/>
  <c r="K25" i="11"/>
  <c r="K24" i="11"/>
  <c r="I23" i="11"/>
  <c r="I22" i="11"/>
  <c r="I21" i="11"/>
  <c r="I20" i="11"/>
  <c r="I19" i="11"/>
  <c r="K18" i="11"/>
  <c r="K17" i="11"/>
  <c r="I16" i="11"/>
  <c r="I15" i="11"/>
  <c r="I14" i="11"/>
  <c r="I13" i="11"/>
  <c r="J12" i="11"/>
  <c r="I11" i="11"/>
  <c r="I10" i="11"/>
  <c r="I9" i="11"/>
  <c r="J8" i="11"/>
  <c r="J7" i="11"/>
  <c r="J6" i="11"/>
  <c r="I5" i="11"/>
  <c r="I4" i="11"/>
  <c r="I3" i="11"/>
  <c r="G41" i="10"/>
  <c r="J40" i="10"/>
  <c r="L54" i="10" s="1"/>
  <c r="H40" i="10"/>
  <c r="L52" i="10" s="1"/>
  <c r="G40" i="10"/>
  <c r="D11" i="21" s="1"/>
  <c r="L39" i="10"/>
  <c r="K38" i="10"/>
  <c r="K37" i="10"/>
  <c r="K36" i="10"/>
  <c r="I35" i="10"/>
  <c r="L34" i="10"/>
  <c r="I33" i="10"/>
  <c r="K32" i="10"/>
  <c r="I31" i="10"/>
  <c r="K30" i="10"/>
  <c r="I29" i="10"/>
  <c r="I28" i="10"/>
  <c r="I27" i="10"/>
  <c r="I26" i="10"/>
  <c r="K25" i="10"/>
  <c r="I24" i="10"/>
  <c r="I23" i="10"/>
  <c r="I22" i="10"/>
  <c r="I21" i="10"/>
  <c r="I20" i="10"/>
  <c r="I19" i="10"/>
  <c r="K18" i="10"/>
  <c r="K40" i="10" s="1"/>
  <c r="I17" i="10"/>
  <c r="I16" i="10"/>
  <c r="I15" i="10"/>
  <c r="I14" i="10"/>
  <c r="I13" i="10"/>
  <c r="I12" i="10"/>
  <c r="I11" i="10"/>
  <c r="L9" i="10"/>
  <c r="I8" i="10"/>
  <c r="I7" i="10"/>
  <c r="I6" i="10"/>
  <c r="I5" i="10"/>
  <c r="I4" i="10"/>
  <c r="L3" i="10"/>
  <c r="E12" i="8"/>
  <c r="D10" i="21" s="1"/>
  <c r="J10" i="21" s="1"/>
  <c r="G11" i="8"/>
  <c r="G10" i="8"/>
  <c r="G9" i="8"/>
  <c r="G8" i="8"/>
  <c r="G7" i="8"/>
  <c r="G6" i="8"/>
  <c r="G12" i="8" s="1"/>
  <c r="K31" i="7"/>
  <c r="I9" i="21" s="1"/>
  <c r="G31" i="7"/>
  <c r="F31" i="7"/>
  <c r="D9" i="21" s="1"/>
  <c r="G30" i="7"/>
  <c r="J29" i="7"/>
  <c r="J28" i="7"/>
  <c r="I27" i="7"/>
  <c r="J26" i="7"/>
  <c r="J25" i="7"/>
  <c r="J24" i="7"/>
  <c r="K23" i="7"/>
  <c r="I22" i="7"/>
  <c r="J21" i="7"/>
  <c r="J20" i="7"/>
  <c r="J19" i="7"/>
  <c r="J18" i="7"/>
  <c r="J17" i="7"/>
  <c r="J16" i="7"/>
  <c r="I15" i="7"/>
  <c r="J14" i="7"/>
  <c r="J13" i="7"/>
  <c r="H12" i="7"/>
  <c r="H31" i="7" s="1"/>
  <c r="J11" i="7"/>
  <c r="J10" i="7"/>
  <c r="J31" i="7" s="1"/>
  <c r="I9" i="7"/>
  <c r="I8" i="7"/>
  <c r="I7" i="7"/>
  <c r="K6" i="7"/>
  <c r="K5" i="7"/>
  <c r="I4" i="7"/>
  <c r="I31" i="7" s="1"/>
  <c r="I3" i="7"/>
  <c r="H41" i="6"/>
  <c r="F8" i="21" s="1"/>
  <c r="G41" i="6"/>
  <c r="F44" i="6" s="1"/>
  <c r="F41" i="6"/>
  <c r="D8" i="21" s="1"/>
  <c r="G40" i="6"/>
  <c r="I39" i="6"/>
  <c r="I38" i="6"/>
  <c r="I37" i="6"/>
  <c r="I36" i="6"/>
  <c r="I35" i="6"/>
  <c r="I34" i="6"/>
  <c r="I33" i="6"/>
  <c r="I32" i="6"/>
  <c r="K31" i="6"/>
  <c r="K30" i="6"/>
  <c r="K29" i="6"/>
  <c r="K28" i="6"/>
  <c r="I27" i="6"/>
  <c r="I26" i="6"/>
  <c r="I25" i="6"/>
  <c r="K24" i="6"/>
  <c r="I23" i="6"/>
  <c r="J22" i="6"/>
  <c r="I21" i="6"/>
  <c r="I20" i="6"/>
  <c r="J19" i="6"/>
  <c r="J18" i="6"/>
  <c r="J41" i="6" s="1"/>
  <c r="K17" i="6"/>
  <c r="I16" i="6"/>
  <c r="K15" i="6"/>
  <c r="I14" i="6"/>
  <c r="I13" i="6"/>
  <c r="K12" i="6"/>
  <c r="I11" i="6"/>
  <c r="K10" i="6"/>
  <c r="K41" i="6" s="1"/>
  <c r="I9" i="6"/>
  <c r="I8" i="6"/>
  <c r="I7" i="6"/>
  <c r="I6" i="6"/>
  <c r="K5" i="6"/>
  <c r="I4" i="6"/>
  <c r="K3" i="6"/>
  <c r="H41" i="5"/>
  <c r="K54" i="5" s="1"/>
  <c r="F41" i="5"/>
  <c r="D7" i="21" s="1"/>
  <c r="I40" i="5"/>
  <c r="G39" i="5"/>
  <c r="G41" i="5" s="1"/>
  <c r="K60" i="5" s="1"/>
  <c r="I38" i="5"/>
  <c r="I37" i="5"/>
  <c r="I36" i="5"/>
  <c r="I35" i="5"/>
  <c r="I34" i="5"/>
  <c r="I33" i="5"/>
  <c r="I32" i="5"/>
  <c r="I31" i="5"/>
  <c r="I30" i="5"/>
  <c r="K29" i="5"/>
  <c r="I28" i="5"/>
  <c r="I27" i="5"/>
  <c r="I26" i="5"/>
  <c r="K25" i="5"/>
  <c r="I24" i="5"/>
  <c r="K23" i="5"/>
  <c r="I22" i="5"/>
  <c r="J21" i="5"/>
  <c r="I20" i="5"/>
  <c r="I19" i="5"/>
  <c r="K18" i="5"/>
  <c r="I17" i="5"/>
  <c r="J16" i="5"/>
  <c r="K15" i="5"/>
  <c r="I14" i="5"/>
  <c r="I13" i="5"/>
  <c r="K12" i="5"/>
  <c r="I11" i="5"/>
  <c r="K10" i="5"/>
  <c r="I9" i="5"/>
  <c r="I8" i="5"/>
  <c r="I7" i="5"/>
  <c r="I6" i="5"/>
  <c r="J5" i="5"/>
  <c r="K4" i="5"/>
  <c r="K3" i="5"/>
  <c r="K41" i="5" s="1"/>
  <c r="H38" i="4"/>
  <c r="K51" i="4" s="1"/>
  <c r="F38" i="4"/>
  <c r="D6" i="21" s="1"/>
  <c r="G37" i="4"/>
  <c r="G38" i="4" s="1"/>
  <c r="E6" i="21" s="1"/>
  <c r="I36" i="4"/>
  <c r="I35" i="4"/>
  <c r="K34" i="4"/>
  <c r="I33" i="4"/>
  <c r="I32" i="4"/>
  <c r="I31" i="4"/>
  <c r="I30" i="4"/>
  <c r="I29" i="4"/>
  <c r="I28" i="4"/>
  <c r="K27" i="4"/>
  <c r="K26" i="4"/>
  <c r="I25" i="4"/>
  <c r="I24" i="4"/>
  <c r="K23" i="4"/>
  <c r="I22" i="4"/>
  <c r="I21" i="4"/>
  <c r="K20" i="4"/>
  <c r="I19" i="4"/>
  <c r="I18" i="4"/>
  <c r="I17" i="4"/>
  <c r="I16" i="4"/>
  <c r="I15" i="4"/>
  <c r="J14" i="4"/>
  <c r="J13" i="4"/>
  <c r="J38" i="4" s="1"/>
  <c r="I12" i="4"/>
  <c r="I11" i="4"/>
  <c r="I10" i="4"/>
  <c r="I9" i="4"/>
  <c r="I8" i="4"/>
  <c r="I7" i="4"/>
  <c r="I6" i="4"/>
  <c r="I5" i="4"/>
  <c r="I38" i="4" s="1"/>
  <c r="I4" i="4"/>
  <c r="K3" i="4"/>
  <c r="K38" i="4" s="1"/>
  <c r="K50" i="3"/>
  <c r="H37" i="3"/>
  <c r="F5" i="21" s="1"/>
  <c r="F37" i="3"/>
  <c r="I36" i="3"/>
  <c r="I35" i="3"/>
  <c r="I34" i="3"/>
  <c r="I33" i="3"/>
  <c r="G32" i="3"/>
  <c r="G37" i="3" s="1"/>
  <c r="I31" i="3"/>
  <c r="I30" i="3"/>
  <c r="I29" i="3"/>
  <c r="I28" i="3"/>
  <c r="K27" i="3"/>
  <c r="K26" i="3"/>
  <c r="K25" i="3"/>
  <c r="I24" i="3"/>
  <c r="I23" i="3"/>
  <c r="K22" i="3"/>
  <c r="I21" i="3"/>
  <c r="I20" i="3"/>
  <c r="K19" i="3"/>
  <c r="I18" i="3"/>
  <c r="I17" i="3"/>
  <c r="I16" i="3"/>
  <c r="I15" i="3"/>
  <c r="I14" i="3"/>
  <c r="I13" i="3"/>
  <c r="J12" i="3"/>
  <c r="I11" i="3"/>
  <c r="I10" i="3"/>
  <c r="J9" i="3"/>
  <c r="I8" i="3"/>
  <c r="I7" i="3"/>
  <c r="I6" i="3"/>
  <c r="I5" i="3"/>
  <c r="I4" i="3"/>
  <c r="I37" i="3" s="1"/>
  <c r="K3" i="3"/>
  <c r="H55" i="2"/>
  <c r="F55" i="2"/>
  <c r="G54" i="2"/>
  <c r="G53" i="2"/>
  <c r="G52" i="2"/>
  <c r="G51" i="2"/>
  <c r="G50" i="2"/>
  <c r="G49" i="2"/>
  <c r="I47" i="2"/>
  <c r="I46" i="2"/>
  <c r="I45" i="2"/>
  <c r="K44" i="2"/>
  <c r="I43" i="2"/>
  <c r="K42" i="2"/>
  <c r="J41" i="2"/>
  <c r="J40" i="2"/>
  <c r="J39" i="2"/>
  <c r="K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84" i="1"/>
  <c r="F3" i="21" s="1"/>
  <c r="F84" i="1"/>
  <c r="I83" i="1"/>
  <c r="I80" i="1"/>
  <c r="I79" i="1"/>
  <c r="I78" i="1"/>
  <c r="I77" i="1"/>
  <c r="I76" i="1"/>
  <c r="I74" i="1"/>
  <c r="I73" i="1"/>
  <c r="I72" i="1"/>
  <c r="I71" i="1"/>
  <c r="I70" i="1"/>
  <c r="G69" i="1"/>
  <c r="I68" i="1"/>
  <c r="I67" i="1"/>
  <c r="G66" i="1"/>
  <c r="G65" i="1"/>
  <c r="A65" i="1"/>
  <c r="G64" i="1"/>
  <c r="A64" i="1"/>
  <c r="G63" i="1"/>
  <c r="I62" i="1"/>
  <c r="I61" i="1"/>
  <c r="A61" i="1"/>
  <c r="I60" i="1"/>
  <c r="I59" i="1"/>
  <c r="K58" i="1"/>
  <c r="A58" i="1"/>
  <c r="I57" i="1"/>
  <c r="A57" i="1"/>
  <c r="I56" i="1"/>
  <c r="I55" i="1"/>
  <c r="I54" i="1"/>
  <c r="A54" i="1"/>
  <c r="I53" i="1"/>
  <c r="I52" i="1"/>
  <c r="K51" i="1"/>
  <c r="A51" i="1"/>
  <c r="I50" i="1"/>
  <c r="A50" i="1"/>
  <c r="I49" i="1"/>
  <c r="A49" i="1"/>
  <c r="I48" i="1"/>
  <c r="G47" i="1"/>
  <c r="G84" i="1" s="1"/>
  <c r="K46" i="1"/>
  <c r="K45" i="1"/>
  <c r="G44" i="1"/>
  <c r="I43" i="1"/>
  <c r="I42" i="1"/>
  <c r="G41" i="1"/>
  <c r="I40" i="1"/>
  <c r="K39" i="1"/>
  <c r="I38" i="1"/>
  <c r="I37" i="1"/>
  <c r="K36" i="1"/>
  <c r="A36" i="1"/>
  <c r="I35" i="1"/>
  <c r="K34" i="1"/>
  <c r="A34" i="1"/>
  <c r="K33" i="1"/>
  <c r="J32" i="1"/>
  <c r="G31" i="1"/>
  <c r="I30" i="1"/>
  <c r="J29" i="1"/>
  <c r="K28" i="1"/>
  <c r="A28" i="1"/>
  <c r="J27" i="1"/>
  <c r="A27" i="1"/>
  <c r="J26" i="1"/>
  <c r="A26" i="1"/>
  <c r="J25" i="1"/>
  <c r="I24" i="1"/>
  <c r="I23" i="1"/>
  <c r="I22" i="1"/>
  <c r="I21" i="1"/>
  <c r="I20" i="1"/>
  <c r="I19" i="1"/>
  <c r="J18" i="1"/>
  <c r="J17" i="1"/>
  <c r="K16" i="1"/>
  <c r="K84" i="1" s="1"/>
  <c r="J15" i="1"/>
  <c r="K14" i="1"/>
  <c r="A14" i="1"/>
  <c r="J13" i="1"/>
  <c r="A13" i="1"/>
  <c r="J12" i="1"/>
  <c r="K11" i="1"/>
  <c r="I10" i="1"/>
  <c r="K9" i="1"/>
  <c r="K8" i="1"/>
  <c r="J7" i="1"/>
  <c r="I6" i="1"/>
  <c r="A6" i="1"/>
  <c r="I5" i="1"/>
  <c r="K4" i="1"/>
  <c r="A4" i="1"/>
  <c r="J3" i="1"/>
  <c r="I55" i="2" l="1"/>
  <c r="K70" i="2" s="1"/>
  <c r="K55" i="2"/>
  <c r="K72" i="2" s="1"/>
  <c r="F4" i="21"/>
  <c r="K69" i="2"/>
  <c r="G55" i="2"/>
  <c r="F58" i="2" s="1"/>
  <c r="J55" i="2"/>
  <c r="K71" i="2" s="1"/>
  <c r="J84" i="1"/>
  <c r="H3" i="21" s="1"/>
  <c r="J41" i="5"/>
  <c r="I41" i="5"/>
  <c r="K55" i="5" s="1"/>
  <c r="K58" i="5" s="1"/>
  <c r="K46" i="11"/>
  <c r="I46" i="11"/>
  <c r="L57" i="11" s="1"/>
  <c r="L60" i="11" s="1"/>
  <c r="J46" i="11"/>
  <c r="D13" i="21"/>
  <c r="J13" i="21" s="1"/>
  <c r="D38" i="12"/>
  <c r="I38" i="14"/>
  <c r="E16" i="21"/>
  <c r="L23" i="15"/>
  <c r="G12" i="16"/>
  <c r="H12" i="16"/>
  <c r="D17" i="21"/>
  <c r="J17" i="21" s="1"/>
  <c r="D13" i="16"/>
  <c r="H16" i="18"/>
  <c r="I16" i="18"/>
  <c r="I30" i="20"/>
  <c r="K44" i="20" s="1"/>
  <c r="K47" i="20" s="1"/>
  <c r="L30" i="20"/>
  <c r="K45" i="20"/>
  <c r="H21" i="21"/>
  <c r="C32" i="20"/>
  <c r="I40" i="10"/>
  <c r="G11" i="21" s="1"/>
  <c r="L40" i="10"/>
  <c r="E13" i="8"/>
  <c r="E10" i="21"/>
  <c r="I84" i="1"/>
  <c r="G3" i="21" s="1"/>
  <c r="I36" i="12"/>
  <c r="D37" i="12" s="1"/>
  <c r="H16" i="19"/>
  <c r="I16" i="19"/>
  <c r="I20" i="21" s="1"/>
  <c r="C32" i="21" s="1"/>
  <c r="E4" i="21"/>
  <c r="E3" i="21"/>
  <c r="F87" i="1"/>
  <c r="K102" i="1"/>
  <c r="I3" i="21"/>
  <c r="K99" i="1"/>
  <c r="I8" i="21"/>
  <c r="K58" i="6"/>
  <c r="G4" i="21"/>
  <c r="G6" i="21"/>
  <c r="F40" i="4"/>
  <c r="K52" i="4"/>
  <c r="H7" i="21"/>
  <c r="K56" i="5"/>
  <c r="K96" i="1"/>
  <c r="D4" i="21"/>
  <c r="I6" i="21"/>
  <c r="K54" i="4"/>
  <c r="K57" i="4"/>
  <c r="F43" i="5"/>
  <c r="E7" i="21"/>
  <c r="F44" i="5"/>
  <c r="I41" i="6"/>
  <c r="G9" i="21"/>
  <c r="K45" i="7"/>
  <c r="F33" i="7"/>
  <c r="F9" i="21"/>
  <c r="K44" i="7"/>
  <c r="L31" i="7"/>
  <c r="E9" i="21"/>
  <c r="F34" i="7"/>
  <c r="K50" i="7"/>
  <c r="F32" i="7"/>
  <c r="I11" i="21"/>
  <c r="L55" i="10"/>
  <c r="L51" i="13"/>
  <c r="H14" i="21"/>
  <c r="I15" i="21"/>
  <c r="L53" i="14"/>
  <c r="I12" i="16"/>
  <c r="I18" i="21"/>
  <c r="K65" i="17"/>
  <c r="D5" i="21"/>
  <c r="F40" i="3"/>
  <c r="D3" i="21"/>
  <c r="K37" i="3"/>
  <c r="L59" i="11"/>
  <c r="I12" i="21"/>
  <c r="G5" i="21"/>
  <c r="K51" i="3"/>
  <c r="E5" i="21"/>
  <c r="K56" i="3"/>
  <c r="H6" i="21"/>
  <c r="K53" i="4"/>
  <c r="K55" i="4" s="1"/>
  <c r="F39" i="4"/>
  <c r="I7" i="21"/>
  <c r="K57" i="5"/>
  <c r="H8" i="21"/>
  <c r="K57" i="6"/>
  <c r="E8" i="21"/>
  <c r="K61" i="6"/>
  <c r="F42" i="6"/>
  <c r="H9" i="21"/>
  <c r="K46" i="7"/>
  <c r="E11" i="21"/>
  <c r="L58" i="10"/>
  <c r="G14" i="21"/>
  <c r="L50" i="13"/>
  <c r="M36" i="13"/>
  <c r="G38" i="13" s="1"/>
  <c r="I14" i="21"/>
  <c r="L52" i="13"/>
  <c r="G15" i="21"/>
  <c r="L51" i="14"/>
  <c r="H18" i="21"/>
  <c r="K64" i="17"/>
  <c r="K68" i="17"/>
  <c r="E18" i="21"/>
  <c r="F18" i="21"/>
  <c r="K62" i="17"/>
  <c r="M49" i="17"/>
  <c r="G51" i="17" s="1"/>
  <c r="J37" i="3"/>
  <c r="G42" i="10"/>
  <c r="M40" i="10"/>
  <c r="G12" i="21"/>
  <c r="H12" i="21"/>
  <c r="L58" i="11"/>
  <c r="L53" i="13"/>
  <c r="G18" i="21"/>
  <c r="K63" i="17"/>
  <c r="L41" i="6"/>
  <c r="K55" i="6"/>
  <c r="G43" i="10"/>
  <c r="M46" i="11"/>
  <c r="G39" i="13"/>
  <c r="M38" i="14"/>
  <c r="G40" i="14" s="1"/>
  <c r="H6" i="15"/>
  <c r="L21" i="15" s="1"/>
  <c r="C30" i="20"/>
  <c r="D21" i="21" s="1"/>
  <c r="F6" i="21"/>
  <c r="F7" i="21"/>
  <c r="D12" i="21"/>
  <c r="D18" i="21"/>
  <c r="F41" i="4"/>
  <c r="L52" i="14"/>
  <c r="F12" i="21"/>
  <c r="L38" i="4"/>
  <c r="K47" i="7"/>
  <c r="K75" i="2" l="1"/>
  <c r="K73" i="2"/>
  <c r="F57" i="2"/>
  <c r="L55" i="2"/>
  <c r="H4" i="21"/>
  <c r="I4" i="21"/>
  <c r="F56" i="2"/>
  <c r="K98" i="1"/>
  <c r="L41" i="5"/>
  <c r="F42" i="5"/>
  <c r="G7" i="21"/>
  <c r="L54" i="14"/>
  <c r="E21" i="21"/>
  <c r="E22" i="21" s="1"/>
  <c r="K49" i="20"/>
  <c r="C33" i="20"/>
  <c r="G21" i="21"/>
  <c r="K21" i="21" s="1"/>
  <c r="C31" i="20"/>
  <c r="M30" i="20"/>
  <c r="K11" i="21"/>
  <c r="L53" i="10"/>
  <c r="L56" i="10" s="1"/>
  <c r="K3" i="21"/>
  <c r="K6" i="21"/>
  <c r="K7" i="21"/>
  <c r="J18" i="21"/>
  <c r="J21" i="21"/>
  <c r="D8" i="15"/>
  <c r="D7" i="15"/>
  <c r="G16" i="21"/>
  <c r="K16" i="21" s="1"/>
  <c r="L84" i="1"/>
  <c r="F86" i="1"/>
  <c r="K97" i="1"/>
  <c r="F85" i="1"/>
  <c r="G20" i="21"/>
  <c r="J20" i="21" s="1"/>
  <c r="J16" i="19"/>
  <c r="G17" i="19"/>
  <c r="K54" i="3"/>
  <c r="J6" i="21"/>
  <c r="K9" i="21"/>
  <c r="F43" i="6"/>
  <c r="G8" i="21"/>
  <c r="K8" i="21" s="1"/>
  <c r="K56" i="6"/>
  <c r="F22" i="21"/>
  <c r="C27" i="21" s="1"/>
  <c r="J3" i="21"/>
  <c r="H5" i="21"/>
  <c r="K5" i="21" s="1"/>
  <c r="K52" i="3"/>
  <c r="K66" i="17"/>
  <c r="J11" i="21"/>
  <c r="L37" i="3"/>
  <c r="D22" i="21"/>
  <c r="J9" i="21"/>
  <c r="K59" i="6"/>
  <c r="K18" i="21"/>
  <c r="K15" i="21"/>
  <c r="J15" i="21"/>
  <c r="J8" i="21"/>
  <c r="I5" i="21"/>
  <c r="K53" i="3"/>
  <c r="K12" i="21"/>
  <c r="J12" i="21"/>
  <c r="K14" i="21"/>
  <c r="J14" i="21"/>
  <c r="F38" i="3"/>
  <c r="F39" i="3"/>
  <c r="K48" i="7"/>
  <c r="J7" i="21"/>
  <c r="J4" i="21"/>
  <c r="K4" i="21" l="1"/>
  <c r="K100" i="1"/>
  <c r="J5" i="21"/>
  <c r="J22" i="21" s="1"/>
  <c r="I22" i="21"/>
  <c r="C30" i="21" s="1"/>
  <c r="H22" i="21"/>
  <c r="C29" i="21" s="1"/>
  <c r="G22" i="21"/>
  <c r="C28" i="21" s="1"/>
  <c r="K20" i="21"/>
  <c r="C31" i="21"/>
  <c r="K22" i="21" l="1"/>
  <c r="D24" i="21" s="1"/>
  <c r="C33" i="21"/>
  <c r="K23" i="21"/>
</calcChain>
</file>

<file path=xl/sharedStrings.xml><?xml version="1.0" encoding="utf-8"?>
<sst xmlns="http://schemas.openxmlformats.org/spreadsheetml/2006/main" count="3987" uniqueCount="827">
  <si>
    <t>Poziom -1 - Budynek A</t>
  </si>
  <si>
    <t>Nr. Pom.</t>
  </si>
  <si>
    <t>Funkcja</t>
  </si>
  <si>
    <t>Posadzka</t>
  </si>
  <si>
    <t>Wykończenie ścian</t>
  </si>
  <si>
    <t>Strefa sprzątania</t>
  </si>
  <si>
    <r>
      <rPr>
        <sz val="11"/>
        <color rgb="FF000000"/>
        <rFont val="Calibri"/>
        <family val="2"/>
        <charset val="238"/>
      </rPr>
      <t>Pow. m</t>
    </r>
    <r>
      <rPr>
        <vertAlign val="superscript"/>
        <sz val="11"/>
        <color rgb="FF000000"/>
        <rFont val="Calibri"/>
        <family val="2"/>
        <charset val="238"/>
      </rPr>
      <t>2</t>
    </r>
  </si>
  <si>
    <t>WYŁĄCZ</t>
  </si>
  <si>
    <t>STREFA I</t>
  </si>
  <si>
    <t>STREFA II</t>
  </si>
  <si>
    <t>STREFA III</t>
  </si>
  <si>
    <t>STREFA IV</t>
  </si>
  <si>
    <t>Dyżurka pielęgniarek</t>
  </si>
  <si>
    <t>Kafelki</t>
  </si>
  <si>
    <t>mal. farbą akrylową</t>
  </si>
  <si>
    <t>III</t>
  </si>
  <si>
    <t>FS</t>
  </si>
  <si>
    <t>Łazienka personelu</t>
  </si>
  <si>
    <t>kafelki</t>
  </si>
  <si>
    <t>IV</t>
  </si>
  <si>
    <t>Rejestracja</t>
  </si>
  <si>
    <t>II</t>
  </si>
  <si>
    <t>Sekretariat</t>
  </si>
  <si>
    <t>Pomieszczenie rezerwowe</t>
  </si>
  <si>
    <t>WC personelu</t>
  </si>
  <si>
    <t>WC dla pacjentów</t>
  </si>
  <si>
    <t>Pomieszczenie gospodarcze</t>
  </si>
  <si>
    <t>WC niepełnosprawnych</t>
  </si>
  <si>
    <t>Pokój obserwacyjny</t>
  </si>
  <si>
    <t>Kafelki/ mal. farbą akrylową</t>
  </si>
  <si>
    <t>Przedsionek</t>
  </si>
  <si>
    <t>WC</t>
  </si>
  <si>
    <t>Pokój badań</t>
  </si>
  <si>
    <t>Łazienka dla pacjentów</t>
  </si>
  <si>
    <t>Pokój badań sala R</t>
  </si>
  <si>
    <t>Pokój zabiegowy/gipsownia</t>
  </si>
  <si>
    <t>Pokój socjalny</t>
  </si>
  <si>
    <t>PCV</t>
  </si>
  <si>
    <t>Zamówienia publiczne, zaopatrzenie</t>
  </si>
  <si>
    <t>Sekretariat OA i IT</t>
  </si>
  <si>
    <t>Ordynator OA i IT</t>
  </si>
  <si>
    <t>Wiatrołap</t>
  </si>
  <si>
    <t>Separatka</t>
  </si>
  <si>
    <t>Śluza</t>
  </si>
  <si>
    <t>Przejście</t>
  </si>
  <si>
    <t>Sala zabiegowa</t>
  </si>
  <si>
    <t>Rozdzielnia T-02</t>
  </si>
  <si>
    <t>WYŁ</t>
  </si>
  <si>
    <t>O.A. i I.T  4 łóżka</t>
  </si>
  <si>
    <t>PCV - A</t>
  </si>
  <si>
    <t>Brudownik</t>
  </si>
  <si>
    <t>Dyżurka Lekarzy -przedsionek</t>
  </si>
  <si>
    <t>Pokój pielęgniarki oddziałowej</t>
  </si>
  <si>
    <t>Kuchenka</t>
  </si>
  <si>
    <t>WC Personelu</t>
  </si>
  <si>
    <t>Magazyn</t>
  </si>
  <si>
    <t>Rozdzielnia ciepła</t>
  </si>
  <si>
    <t>Przyłącze CO</t>
  </si>
  <si>
    <t>Pomieszczenie UPS</t>
  </si>
  <si>
    <t>Rozdzielnia elektryczna</t>
  </si>
  <si>
    <t>Pracownia RTG</t>
  </si>
  <si>
    <t>Sterownia</t>
  </si>
  <si>
    <t>Ciemnia</t>
  </si>
  <si>
    <t>Pracownia momograficzna</t>
  </si>
  <si>
    <t>Kabina</t>
  </si>
  <si>
    <t>Szatnia personelu</t>
  </si>
  <si>
    <t>Archiwum RTG</t>
  </si>
  <si>
    <t>Rejestracja RTG</t>
  </si>
  <si>
    <t>Pracownia USG</t>
  </si>
  <si>
    <t>Dyżurka techników</t>
  </si>
  <si>
    <t>Rowerownia</t>
  </si>
  <si>
    <t>Magazyn żywności</t>
  </si>
  <si>
    <t>Pomieszczenie techniczne</t>
  </si>
  <si>
    <t>Dyżurny ortopeda IP</t>
  </si>
  <si>
    <t>Korytarz</t>
  </si>
  <si>
    <t xml:space="preserve"> mal. farbą akrylową</t>
  </si>
  <si>
    <t>Rozdzielnia</t>
  </si>
  <si>
    <t>-1.1</t>
  </si>
  <si>
    <t xml:space="preserve">Klatka schodowa - GŁÓWNA - na oddziały </t>
  </si>
  <si>
    <t>lastriko</t>
  </si>
  <si>
    <t>-1.2</t>
  </si>
  <si>
    <t>Hol</t>
  </si>
  <si>
    <t>-1.2/1</t>
  </si>
  <si>
    <t>-1.3</t>
  </si>
  <si>
    <t>Hol wejściowy</t>
  </si>
  <si>
    <t>-1.4</t>
  </si>
  <si>
    <t>Podjazd dla Karetek</t>
  </si>
  <si>
    <t>Bruk</t>
  </si>
  <si>
    <t>mal. farbą</t>
  </si>
  <si>
    <t>-1.5</t>
  </si>
  <si>
    <t>Klatka schodowa - boczna</t>
  </si>
  <si>
    <t>Lastriko</t>
  </si>
  <si>
    <t>-1.6</t>
  </si>
  <si>
    <t>-1.7</t>
  </si>
  <si>
    <t>-1.7/1</t>
  </si>
  <si>
    <t>-1.8</t>
  </si>
  <si>
    <t>-1.9</t>
  </si>
  <si>
    <t>-1.10</t>
  </si>
  <si>
    <t>Powierzchnia użytkowa poziomu - 1</t>
  </si>
  <si>
    <t>Sprawdzenie</t>
  </si>
  <si>
    <t>DO SPRZĄTANIA</t>
  </si>
  <si>
    <t>SPR</t>
  </si>
  <si>
    <t>OZNACZENIA</t>
  </si>
  <si>
    <t>WYKŁADZINA LINOLEUM</t>
  </si>
  <si>
    <t xml:space="preserve">PŁYTKI </t>
  </si>
  <si>
    <t>LASTRIKO BETON</t>
  </si>
  <si>
    <t>PANEL, TARKET</t>
  </si>
  <si>
    <t>panele</t>
  </si>
  <si>
    <t>PODŁOGA ANTYSTATYCZNA</t>
  </si>
  <si>
    <t>„STREFA I”- ciągłej czystości</t>
  </si>
  <si>
    <t>magazyn sterylny bloku porodowego, bloku operacyjnego , apteki szpitalnej, Centralnej Sterylizatorni</t>
  </si>
  <si>
    <t>„STREFA II” – ogólnej czystości medycznej</t>
  </si>
  <si>
    <t>korytarze, klatki schodowe, windy, szatnie, kuchnie, dyżurki lekarskie i pielęgniarskie, ogólne sale chorych, gabinety RTG, USG i inne niezabiegowe, pomieszczenia Centralnej Sterylizatorni</t>
  </si>
  <si>
    <t>„STREFA III "– skażenia zmiennego</t>
  </si>
  <si>
    <t>blok operacyjny, blok porodowy, gabinety zabiegowe, gabinety diagnostyki inwazyjnej, sale IT, OIOM, izolatki, pomieszczenia Centralnej Sterylizatorni</t>
  </si>
  <si>
    <t>„STREFA IV” – skażenia ciągłego</t>
  </si>
  <si>
    <t>toalety, łazienki, brudowniki</t>
  </si>
  <si>
    <t>RAZEM</t>
  </si>
  <si>
    <t>Powierzchniue wyłączone</t>
  </si>
  <si>
    <t>Parter - Poziom - 0 - Budynek A</t>
  </si>
  <si>
    <t>Funkcja pomieszczenia</t>
  </si>
  <si>
    <t>Dyrektor do spraw lecznictwa</t>
  </si>
  <si>
    <t>malowanie farbą akrylową</t>
  </si>
  <si>
    <t>Sekretariat / Biuro Zarządu</t>
  </si>
  <si>
    <t>002a</t>
  </si>
  <si>
    <t>Pok. socjalny</t>
  </si>
  <si>
    <t>Zespół radców prawnych</t>
  </si>
  <si>
    <t>003/1</t>
  </si>
  <si>
    <t>Pok. Członka Zarządu</t>
  </si>
  <si>
    <t>Dział budżetowania analizy kosztów i jakości</t>
  </si>
  <si>
    <t>Dział ekonomiczny</t>
  </si>
  <si>
    <t>Dział finansowo księgowy Dział ekonomiczny</t>
  </si>
  <si>
    <t>Kafelki/mal. farbą akrylową</t>
  </si>
  <si>
    <t>Przedsionek WC</t>
  </si>
  <si>
    <t>Mal. farbą strukturalną</t>
  </si>
  <si>
    <t>009/1</t>
  </si>
  <si>
    <t>009/2</t>
  </si>
  <si>
    <t>WC ogólnodostępny</t>
  </si>
  <si>
    <t>kafelki/mal. farbą akrylową</t>
  </si>
  <si>
    <t>Zaplecze bufetu</t>
  </si>
  <si>
    <t>010a</t>
  </si>
  <si>
    <t>Bufet</t>
  </si>
  <si>
    <t>011a</t>
  </si>
  <si>
    <t>Malowanie/częściowo nie wykończone</t>
  </si>
  <si>
    <t>Pokój działu kadr</t>
  </si>
  <si>
    <t>012/1</t>
  </si>
  <si>
    <t>Pokój działu płac</t>
  </si>
  <si>
    <t>Kafelki/panele</t>
  </si>
  <si>
    <t>Pokój Informatyków</t>
  </si>
  <si>
    <t>013a</t>
  </si>
  <si>
    <t>Serwerownia</t>
  </si>
  <si>
    <t>Pok. Przełożonej pielęgniarek i położnych</t>
  </si>
  <si>
    <t>Archiwum</t>
  </si>
  <si>
    <t>Magazyn serwerowni</t>
  </si>
  <si>
    <t>Pom. gospodarcze/zaślepione</t>
  </si>
  <si>
    <t>---------</t>
  </si>
  <si>
    <t>----------------</t>
  </si>
  <si>
    <t>Prysznice / szatnia</t>
  </si>
  <si>
    <t>Basen</t>
  </si>
  <si>
    <t>020/1</t>
  </si>
  <si>
    <t>020/2</t>
  </si>
  <si>
    <t>Łazienka firmy sprzątającej/prysznice i szatnia</t>
  </si>
  <si>
    <t>Pełnomocnik do spraw zarządzania jakością</t>
  </si>
  <si>
    <t>Biblioteka</t>
  </si>
  <si>
    <t>Pełnomocnik</t>
  </si>
  <si>
    <t>GABINETY ENDOSKOPII</t>
  </si>
  <si>
    <t>WC  pacjentów</t>
  </si>
  <si>
    <t>Gabinet  endoskopii, kolonoskopii</t>
  </si>
  <si>
    <t>Zmywalnia</t>
  </si>
  <si>
    <t>Gabinet  bronchoskopii</t>
  </si>
  <si>
    <t>030/1</t>
  </si>
  <si>
    <t>030/2</t>
  </si>
  <si>
    <t>030/3</t>
  </si>
  <si>
    <t>0.7</t>
  </si>
  <si>
    <t>Korytarz - w Endoskopii</t>
  </si>
  <si>
    <t>0.6</t>
  </si>
  <si>
    <t>Korytarz - przed Endoskopią</t>
  </si>
  <si>
    <t>0.4</t>
  </si>
  <si>
    <t>KORYTARZE</t>
  </si>
  <si>
    <t>0.1.1</t>
  </si>
  <si>
    <t>Przeszklenie/cegła klinkier.</t>
  </si>
  <si>
    <t>0.1</t>
  </si>
  <si>
    <t>0.2</t>
  </si>
  <si>
    <t>0.3</t>
  </si>
  <si>
    <t>Hol windowy</t>
  </si>
  <si>
    <t>0.5</t>
  </si>
  <si>
    <t>0.8</t>
  </si>
  <si>
    <t>Korytarz - na basen</t>
  </si>
  <si>
    <t>Powierzchnia użytkowa parteru</t>
  </si>
  <si>
    <t>NOWE oznaczenia</t>
  </si>
  <si>
    <t>Piętro 1  -  Budynek A</t>
  </si>
  <si>
    <t>Toaleta damska</t>
  </si>
  <si>
    <t>Pokój łóżkowy</t>
  </si>
  <si>
    <t>Pok. pielęgniarek/przygotowawczy</t>
  </si>
  <si>
    <t>Pokój lekarzy</t>
  </si>
  <si>
    <t>Pokój Ordynatora</t>
  </si>
  <si>
    <t>Gabinet zabiegowy</t>
  </si>
  <si>
    <t>Jadalnia personelu</t>
  </si>
  <si>
    <t>116a</t>
  </si>
  <si>
    <t>Węzeł sanitarny</t>
  </si>
  <si>
    <t>116b</t>
  </si>
  <si>
    <t>117a</t>
  </si>
  <si>
    <t>117b</t>
  </si>
  <si>
    <t>Toaleta męska</t>
  </si>
  <si>
    <t>120a</t>
  </si>
  <si>
    <t>Toaleta personelu</t>
  </si>
  <si>
    <t>Kuchnia</t>
  </si>
  <si>
    <t>1.1.</t>
  </si>
  <si>
    <t>Hol windowy + Korytarz do Kaplicy</t>
  </si>
  <si>
    <t>1.2.</t>
  </si>
  <si>
    <t>Klatka schodowa - GŁÓWNA ( na oddziały)</t>
  </si>
  <si>
    <t>1.3.</t>
  </si>
  <si>
    <t>1.4.</t>
  </si>
  <si>
    <t>B</t>
  </si>
  <si>
    <t>Korytarz przy kaplicy</t>
  </si>
  <si>
    <t>B102</t>
  </si>
  <si>
    <t>KAPLICA</t>
  </si>
  <si>
    <t>PCV - Dywan</t>
  </si>
  <si>
    <t>Szatnia studenci</t>
  </si>
  <si>
    <t>B104</t>
  </si>
  <si>
    <t>Powierzchnia użytkowa I piętra</t>
  </si>
  <si>
    <t>Piętro 2 - Budynek A</t>
  </si>
  <si>
    <t>207a</t>
  </si>
  <si>
    <t>Pok. Socjalny pielęgniarek</t>
  </si>
  <si>
    <t>Gabinet Ordynatora</t>
  </si>
  <si>
    <t>Panele</t>
  </si>
  <si>
    <t>Pok. pielęgniarek/ pok. przygotowawczy</t>
  </si>
  <si>
    <t>216a</t>
  </si>
  <si>
    <t>216b</t>
  </si>
  <si>
    <t>217a</t>
  </si>
  <si>
    <t>217b</t>
  </si>
  <si>
    <t>2.1.</t>
  </si>
  <si>
    <t>Magazyn leków</t>
  </si>
  <si>
    <t>2.2.</t>
  </si>
  <si>
    <t>Pokój oddziałowej</t>
  </si>
  <si>
    <t>2.3.</t>
  </si>
  <si>
    <t>Pokój -szatnia</t>
  </si>
  <si>
    <t>2.4.</t>
  </si>
  <si>
    <t>2.9.</t>
  </si>
  <si>
    <t>2.6.</t>
  </si>
  <si>
    <t>2.7.</t>
  </si>
  <si>
    <t>2.8.</t>
  </si>
  <si>
    <t>2.10.</t>
  </si>
  <si>
    <t>Klatka schodowa – boczna</t>
  </si>
  <si>
    <t>Powierzchnia  użytkowa II piętra</t>
  </si>
  <si>
    <t>Piętro 3 - Budynek A</t>
  </si>
  <si>
    <t>307/1</t>
  </si>
  <si>
    <t>308/1</t>
  </si>
  <si>
    <t xml:space="preserve"> Pokój łóżkowy</t>
  </si>
  <si>
    <t>310/1</t>
  </si>
  <si>
    <t>Dyżurka lekarzy</t>
  </si>
  <si>
    <t>312/1</t>
  </si>
  <si>
    <t>Pokój socjalny pielęgniarek</t>
  </si>
  <si>
    <t>Pokój łóżkowy /obserwacja kardiologiczna</t>
  </si>
  <si>
    <t>316/1</t>
  </si>
  <si>
    <t>317/1</t>
  </si>
  <si>
    <t>Pokój  łóżkowy</t>
  </si>
  <si>
    <t>WC damskie</t>
  </si>
  <si>
    <t>Boks USG</t>
  </si>
  <si>
    <t>Kuchnia oddziałowa</t>
  </si>
  <si>
    <t>Sala diagnostyki kardiologicznej</t>
  </si>
  <si>
    <t>3.1.</t>
  </si>
  <si>
    <t>3.2.</t>
  </si>
  <si>
    <t>3.3.</t>
  </si>
  <si>
    <t>3.4.</t>
  </si>
  <si>
    <t>3.5.</t>
  </si>
  <si>
    <t>3.6.</t>
  </si>
  <si>
    <t>Powierzchnia użytkowa  III piętra</t>
  </si>
  <si>
    <t>Piętro 4 - Budynek A</t>
  </si>
  <si>
    <t>Łazienka damska</t>
  </si>
  <si>
    <t>402/1</t>
  </si>
  <si>
    <t>406/1</t>
  </si>
  <si>
    <t>407/1</t>
  </si>
  <si>
    <t>409/1</t>
  </si>
  <si>
    <t>410/1</t>
  </si>
  <si>
    <t>Pokój przygotowawczy</t>
  </si>
  <si>
    <t>Pokój łóżkowy/ obserwacyjny</t>
  </si>
  <si>
    <t>416/1</t>
  </si>
  <si>
    <t>Pomieszczenie porządkowe</t>
  </si>
  <si>
    <t>420/1</t>
  </si>
  <si>
    <t>Brudownik z przedsionkiem</t>
  </si>
  <si>
    <t>420/2</t>
  </si>
  <si>
    <t>Łazienka dla personelu</t>
  </si>
  <si>
    <t>Magazyn czysty</t>
  </si>
  <si>
    <t>Pomieszczenie oddziałowej</t>
  </si>
  <si>
    <t>4.1.</t>
  </si>
  <si>
    <t>4.2.</t>
  </si>
  <si>
    <t>Antresola –pobyt dzienny</t>
  </si>
  <si>
    <t>PCV / kafelki</t>
  </si>
  <si>
    <t>4.3.</t>
  </si>
  <si>
    <t>4.4.</t>
  </si>
  <si>
    <t>4.5.</t>
  </si>
  <si>
    <t>4.6.</t>
  </si>
  <si>
    <t>Powierzchnia  użytkowa IV pietra</t>
  </si>
  <si>
    <t>Piętro 5 - Budyenk A - Blok operacyjny</t>
  </si>
  <si>
    <t>501/1</t>
  </si>
  <si>
    <t>Dyżurka oddziałowa</t>
  </si>
  <si>
    <t>501/2</t>
  </si>
  <si>
    <t>501/3</t>
  </si>
  <si>
    <t>Magazyn anestazjologii</t>
  </si>
  <si>
    <t>Magazyn oddziałowy</t>
  </si>
  <si>
    <t>Sala operacyjna chirurgiczna</t>
  </si>
  <si>
    <t>Przygotowalnia 1</t>
  </si>
  <si>
    <t>506/1</t>
  </si>
  <si>
    <t>Magazyn materiałów sterylnych</t>
  </si>
  <si>
    <t>I</t>
  </si>
  <si>
    <t>Przygotowalnia 2</t>
  </si>
  <si>
    <t>Sala operacyjna urazowa</t>
  </si>
  <si>
    <t>Dyżurka zespołu operacyjnego</t>
  </si>
  <si>
    <t>Przygotowalnia</t>
  </si>
  <si>
    <t>Sala operacyjna ginekologiczna</t>
  </si>
  <si>
    <t>Przygotowalnia 4</t>
  </si>
  <si>
    <t>514/1</t>
  </si>
  <si>
    <t>Przygotowalnia 5</t>
  </si>
  <si>
    <t>Łazienka</t>
  </si>
  <si>
    <t>517/1</t>
  </si>
  <si>
    <t>5.1.</t>
  </si>
  <si>
    <t>5.2.</t>
  </si>
  <si>
    <t>5.3.</t>
  </si>
  <si>
    <t>Kafelki / PCV</t>
  </si>
  <si>
    <t>mal. farbą akrylową / PCV</t>
  </si>
  <si>
    <t>Korytarz przy salach 505 i 508</t>
  </si>
  <si>
    <t>5.4.</t>
  </si>
  <si>
    <t>Powierzchnia użytkowa V piętra</t>
  </si>
  <si>
    <t>Poddasze</t>
  </si>
  <si>
    <t>6.1.</t>
  </si>
  <si>
    <t>Klatka schodowa</t>
  </si>
  <si>
    <t>Mal. farbą</t>
  </si>
  <si>
    <t>6.2.</t>
  </si>
  <si>
    <t>lastriko.</t>
  </si>
  <si>
    <t>Tynk</t>
  </si>
  <si>
    <t>6.3.</t>
  </si>
  <si>
    <t>Gładź cement.</t>
  </si>
  <si>
    <t>6.4.</t>
  </si>
  <si>
    <t>6.5.</t>
  </si>
  <si>
    <t>6.6.</t>
  </si>
  <si>
    <t>6.7.</t>
  </si>
  <si>
    <t>6.8.</t>
  </si>
  <si>
    <t>6.9.</t>
  </si>
  <si>
    <t>Poddasze niskie</t>
  </si>
  <si>
    <t>Powierzchnia poddasza</t>
  </si>
  <si>
    <t>Poziom (-1) budynek B - szatnie, STERYLIZACJA</t>
  </si>
  <si>
    <t>L.p.</t>
  </si>
  <si>
    <t>Numer pokoju</t>
  </si>
  <si>
    <t>opis pomieszczenia</t>
  </si>
  <si>
    <t>Rodzaj podłogi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</si>
  <si>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rFont val="Calibri"/>
        <family val="2"/>
        <charset val="238"/>
      </rPr>
      <t>2</t>
    </r>
  </si>
  <si>
    <t>B-101</t>
  </si>
  <si>
    <t>Szatnia CIP</t>
  </si>
  <si>
    <t>B-102</t>
  </si>
  <si>
    <t>Szatnia OAiIT</t>
  </si>
  <si>
    <t>B-103</t>
  </si>
  <si>
    <t>Szatnia dla pacjentów</t>
  </si>
  <si>
    <t>B-104</t>
  </si>
  <si>
    <t xml:space="preserve">pom. gosp. (pod schodami) </t>
  </si>
  <si>
    <t>B-105</t>
  </si>
  <si>
    <t>Firma sprzątająca</t>
  </si>
  <si>
    <t>STERYLIZACJA</t>
  </si>
  <si>
    <t>B-106</t>
  </si>
  <si>
    <t>Korytarz CS</t>
  </si>
  <si>
    <t>lastrico</t>
  </si>
  <si>
    <t>B-106/1</t>
  </si>
  <si>
    <t>Steryliz. gazowa</t>
  </si>
  <si>
    <t>B-106/2</t>
  </si>
  <si>
    <t>B-106/2a</t>
  </si>
  <si>
    <t>B-106/3</t>
  </si>
  <si>
    <t xml:space="preserve">Inkubacja Testów </t>
  </si>
  <si>
    <t>B-106/4</t>
  </si>
  <si>
    <t xml:space="preserve">Załad. sterylizacji </t>
  </si>
  <si>
    <t>B-106/5</t>
  </si>
  <si>
    <t>B-106/5a</t>
  </si>
  <si>
    <t>WC + prysznice</t>
  </si>
  <si>
    <t>B-106/6</t>
  </si>
  <si>
    <t xml:space="preserve">Uzdatnianie wody     </t>
  </si>
  <si>
    <t>B-106/6a</t>
  </si>
  <si>
    <t>dest.wody/aneks kuch.</t>
  </si>
  <si>
    <t>B-106/7</t>
  </si>
  <si>
    <t>B-107</t>
  </si>
  <si>
    <t xml:space="preserve">Korytarz </t>
  </si>
  <si>
    <t>B-107/1</t>
  </si>
  <si>
    <t xml:space="preserve">MAGAZYN II </t>
  </si>
  <si>
    <t>B-107/2</t>
  </si>
  <si>
    <t>Archwium</t>
  </si>
  <si>
    <t>B-107/3</t>
  </si>
  <si>
    <t>B-107/4</t>
  </si>
  <si>
    <t>Kierownik CS</t>
  </si>
  <si>
    <t>B-107/5</t>
  </si>
  <si>
    <t>KORYTARZ /PAKOWALNIA</t>
  </si>
  <si>
    <t>B-107/5a</t>
  </si>
  <si>
    <t>PAKOWALNIA (BIELIZNY)</t>
  </si>
  <si>
    <t>B-107/5b</t>
  </si>
  <si>
    <t xml:space="preserve">PAKOWALNIA (NARZĘDZIA) </t>
  </si>
  <si>
    <t>B-107/5c</t>
  </si>
  <si>
    <t>łazienka</t>
  </si>
  <si>
    <t>B-107/6</t>
  </si>
  <si>
    <t>MAGAZYN I</t>
  </si>
  <si>
    <t>B-107/7</t>
  </si>
  <si>
    <t>Składzik porządkowy</t>
  </si>
  <si>
    <t>B-108</t>
  </si>
  <si>
    <t>Szatnia CS</t>
  </si>
  <si>
    <t>B-109</t>
  </si>
  <si>
    <t>B-110</t>
  </si>
  <si>
    <t>Szatnia Pielęgn.</t>
  </si>
  <si>
    <t>B-111</t>
  </si>
  <si>
    <t xml:space="preserve">Myjnia całodobowa CS  </t>
  </si>
  <si>
    <t>B-111/1</t>
  </si>
  <si>
    <t>Myjnia - część czysta</t>
  </si>
  <si>
    <t>B-111/2</t>
  </si>
  <si>
    <t>Myjnia - część brudna</t>
  </si>
  <si>
    <t>B-112</t>
  </si>
  <si>
    <t>Pomieszcz. pomp ssących</t>
  </si>
  <si>
    <t>Poziom 0 budynek B - Ginekologia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</si>
  <si>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</si>
  <si>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B001</t>
  </si>
  <si>
    <t>Dyżurka Lekarska</t>
  </si>
  <si>
    <t>B002</t>
  </si>
  <si>
    <t>B003/1</t>
  </si>
  <si>
    <t>Pokój zabiegowy</t>
  </si>
  <si>
    <t>B003</t>
  </si>
  <si>
    <t>Pom. Porządkowe</t>
  </si>
  <si>
    <t>B004</t>
  </si>
  <si>
    <t xml:space="preserve">Sala Chorych  </t>
  </si>
  <si>
    <t>B005</t>
  </si>
  <si>
    <t xml:space="preserve">Przedsionek   </t>
  </si>
  <si>
    <t>B006</t>
  </si>
  <si>
    <t>Dyżurka położnych</t>
  </si>
  <si>
    <t>Przejście na Ginekologię</t>
  </si>
  <si>
    <t>B007</t>
  </si>
  <si>
    <t>Sala chorych</t>
  </si>
  <si>
    <t>B008</t>
  </si>
  <si>
    <t>B009</t>
  </si>
  <si>
    <t>B009/1</t>
  </si>
  <si>
    <t>B009/2</t>
  </si>
  <si>
    <t>B009/3</t>
  </si>
  <si>
    <t>KTG</t>
  </si>
  <si>
    <t>B010</t>
  </si>
  <si>
    <t>Sala Chorych  - WC</t>
  </si>
  <si>
    <t>B011</t>
  </si>
  <si>
    <t>B012</t>
  </si>
  <si>
    <t>Oddziałowa</t>
  </si>
  <si>
    <t>B013</t>
  </si>
  <si>
    <t xml:space="preserve">Korytarz  </t>
  </si>
  <si>
    <t>B014</t>
  </si>
  <si>
    <t xml:space="preserve">WC personel </t>
  </si>
  <si>
    <t>B015</t>
  </si>
  <si>
    <t>B016</t>
  </si>
  <si>
    <t>Sala porodowa</t>
  </si>
  <si>
    <t>B017</t>
  </si>
  <si>
    <t>Ordynator Oddz. Neonatol.</t>
  </si>
  <si>
    <t>B018</t>
  </si>
  <si>
    <t>WC personel</t>
  </si>
  <si>
    <t>B019</t>
  </si>
  <si>
    <t>Neonatologia</t>
  </si>
  <si>
    <t>B019/1</t>
  </si>
  <si>
    <t>Inkubatory</t>
  </si>
  <si>
    <t>B019/2</t>
  </si>
  <si>
    <t xml:space="preserve">Dyżurka  </t>
  </si>
  <si>
    <t>B019/3</t>
  </si>
  <si>
    <t>Noworodki</t>
  </si>
  <si>
    <t>B020</t>
  </si>
  <si>
    <t>B020/1</t>
  </si>
  <si>
    <t>Sala Cięć Cesarskich</t>
  </si>
  <si>
    <t>B020/2</t>
  </si>
  <si>
    <t>Umywalnia</t>
  </si>
  <si>
    <t>B020/2a</t>
  </si>
  <si>
    <t>Pomieszczenie sterylne</t>
  </si>
  <si>
    <t>B021</t>
  </si>
  <si>
    <t>B022</t>
  </si>
  <si>
    <t>B023</t>
  </si>
  <si>
    <t>WC /Brudownik</t>
  </si>
  <si>
    <t>Poziom (-1) budynek C - warsztaty</t>
  </si>
  <si>
    <t>C-101</t>
  </si>
  <si>
    <t>Magazyn firmy  sprząt.</t>
  </si>
  <si>
    <t>P</t>
  </si>
  <si>
    <t>ADM</t>
  </si>
  <si>
    <t>C-102</t>
  </si>
  <si>
    <t>szatnia pielęgn.</t>
  </si>
  <si>
    <t>C-103</t>
  </si>
  <si>
    <t>Punkt Wyd. Bielizny Czystej</t>
  </si>
  <si>
    <t>C-104</t>
  </si>
  <si>
    <t>Magazyn Oddziału Gin.- Poł.</t>
  </si>
  <si>
    <t>C-105</t>
  </si>
  <si>
    <t>Punkt Wyd. Bielizny Brudnej</t>
  </si>
  <si>
    <t>C-106</t>
  </si>
  <si>
    <t>Punkt Porządkowy</t>
  </si>
  <si>
    <t>C-107</t>
  </si>
  <si>
    <t>Biuro</t>
  </si>
  <si>
    <t>C-108</t>
  </si>
  <si>
    <t>C-109</t>
  </si>
  <si>
    <t>C-110</t>
  </si>
  <si>
    <t xml:space="preserve">Magazyn </t>
  </si>
  <si>
    <t>C-111</t>
  </si>
  <si>
    <t>C-112</t>
  </si>
  <si>
    <t>C-113</t>
  </si>
  <si>
    <t>Specjalista ds. BHP i przeciwpożarowych</t>
  </si>
  <si>
    <t>W</t>
  </si>
  <si>
    <t>C-114</t>
  </si>
  <si>
    <t>Szatnia -LABORATORIUM</t>
  </si>
  <si>
    <t>WYŁĄCZONA</t>
  </si>
  <si>
    <t>C-115</t>
  </si>
  <si>
    <t>C-116</t>
  </si>
  <si>
    <t>C-117</t>
  </si>
  <si>
    <t>Warsztat / ZMIANA PRZEZNACZENIA / sala gimnastyczna</t>
  </si>
  <si>
    <t>C-118</t>
  </si>
  <si>
    <t>Pokój socjalny /  / ZMIANA PRZEZNACZENIA / sala gimnastyczna</t>
  </si>
  <si>
    <t>C-119</t>
  </si>
  <si>
    <t>Punkt pobrań -LABORATORIUM</t>
  </si>
  <si>
    <t>C-120</t>
  </si>
  <si>
    <t>C-121</t>
  </si>
  <si>
    <t>C-122</t>
  </si>
  <si>
    <t>Warsztat</t>
  </si>
  <si>
    <t>C-123</t>
  </si>
  <si>
    <t>C-124</t>
  </si>
  <si>
    <t>Szatnia Chirurgia</t>
  </si>
  <si>
    <t>C-125</t>
  </si>
  <si>
    <t>Pomieszczenie gospodarcze / ZMIANA PRZEZNACZENIA - Szatnia</t>
  </si>
  <si>
    <t>C-126</t>
  </si>
  <si>
    <t>Kierownik ds. Technicznych</t>
  </si>
  <si>
    <t>C-127</t>
  </si>
  <si>
    <t>RS1</t>
  </si>
  <si>
    <t>C-128</t>
  </si>
  <si>
    <t>Sekcja aparatury medycznej</t>
  </si>
  <si>
    <t>C-129</t>
  </si>
  <si>
    <t>Szatnia FZ</t>
  </si>
  <si>
    <t>C-130</t>
  </si>
  <si>
    <t>Magazyn kasacyjny</t>
  </si>
  <si>
    <t>Poziom 0 budynek C - Gienkologia i Rehabilitacja</t>
  </si>
  <si>
    <t>C</t>
  </si>
  <si>
    <t>C001</t>
  </si>
  <si>
    <t>Ordynator Oddziału GiP</t>
  </si>
  <si>
    <t>C002</t>
  </si>
  <si>
    <t>Kuchnia Oddziałowa</t>
  </si>
  <si>
    <t>C003</t>
  </si>
  <si>
    <t>Dyżurka lekarska</t>
  </si>
  <si>
    <t>C004</t>
  </si>
  <si>
    <t>WC dla pacjentek</t>
  </si>
  <si>
    <t>C005</t>
  </si>
  <si>
    <t>Sekretariat Oddziału</t>
  </si>
  <si>
    <t>C006</t>
  </si>
  <si>
    <t>sala chorych</t>
  </si>
  <si>
    <t>C007</t>
  </si>
  <si>
    <t>brudownik</t>
  </si>
  <si>
    <t>C008</t>
  </si>
  <si>
    <t>C009</t>
  </si>
  <si>
    <t>C010</t>
  </si>
  <si>
    <t>C011</t>
  </si>
  <si>
    <t>C012</t>
  </si>
  <si>
    <t>C013</t>
  </si>
  <si>
    <t>Pokój Zabiegowy</t>
  </si>
  <si>
    <t>kafelki i mal. farbą akrylową</t>
  </si>
  <si>
    <t>C015</t>
  </si>
  <si>
    <t>Laser</t>
  </si>
  <si>
    <t>C016</t>
  </si>
  <si>
    <t>C017</t>
  </si>
  <si>
    <t xml:space="preserve"> WC</t>
  </si>
  <si>
    <t>C018</t>
  </si>
  <si>
    <t>Krioterapia</t>
  </si>
  <si>
    <t>C019</t>
  </si>
  <si>
    <t>Bioptron</t>
  </si>
  <si>
    <t>C020</t>
  </si>
  <si>
    <t>Fizykoterapia</t>
  </si>
  <si>
    <t>C021</t>
  </si>
  <si>
    <t>Magazyn Rehabilit.</t>
  </si>
  <si>
    <t>C022</t>
  </si>
  <si>
    <t>WC dla personelu</t>
  </si>
  <si>
    <t>C023</t>
  </si>
  <si>
    <t>Sala gimnastyczna</t>
  </si>
  <si>
    <t>C024</t>
  </si>
  <si>
    <t>C025</t>
  </si>
  <si>
    <t>Sala bloczkowa</t>
  </si>
  <si>
    <t>C026</t>
  </si>
  <si>
    <t>C027</t>
  </si>
  <si>
    <t>Hydroterapia</t>
  </si>
  <si>
    <t>C028</t>
  </si>
  <si>
    <t>Sollux</t>
  </si>
  <si>
    <t>C029</t>
  </si>
  <si>
    <t>Masaże</t>
  </si>
  <si>
    <t>Poziom I budynek C - Rehabilitacja</t>
  </si>
  <si>
    <t>C101</t>
  </si>
  <si>
    <t>C102</t>
  </si>
  <si>
    <t>Pomieszczenie socjalne</t>
  </si>
  <si>
    <t>C103</t>
  </si>
  <si>
    <t>C104</t>
  </si>
  <si>
    <t>C105</t>
  </si>
  <si>
    <t>Pokój pacjentów</t>
  </si>
  <si>
    <t>C106</t>
  </si>
  <si>
    <t>C107</t>
  </si>
  <si>
    <t>C108</t>
  </si>
  <si>
    <t>C109</t>
  </si>
  <si>
    <t>C110</t>
  </si>
  <si>
    <t>WC (ŁAZIENKA)</t>
  </si>
  <si>
    <t>C111</t>
  </si>
  <si>
    <t>C112</t>
  </si>
  <si>
    <t>C113</t>
  </si>
  <si>
    <t>C114</t>
  </si>
  <si>
    <t>Muzykoterapia</t>
  </si>
  <si>
    <t>C115</t>
  </si>
  <si>
    <t>C116</t>
  </si>
  <si>
    <t>C117</t>
  </si>
  <si>
    <t>C118</t>
  </si>
  <si>
    <t>Ordynator</t>
  </si>
  <si>
    <t>C119</t>
  </si>
  <si>
    <t>C120</t>
  </si>
  <si>
    <t>C121</t>
  </si>
  <si>
    <t>WC + łazienka</t>
  </si>
  <si>
    <t>C122</t>
  </si>
  <si>
    <t>Pielęgniarka oddziałowa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</si>
  <si>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</si>
  <si>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</si>
  <si>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</si>
  <si>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</si>
  <si>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</si>
  <si>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</si>
  <si>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</si>
  <si>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</si>
  <si>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</si>
  <si>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</si>
  <si>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C132/1</t>
  </si>
  <si>
    <t>C 201</t>
  </si>
  <si>
    <t>Epidemiolog</t>
  </si>
  <si>
    <t>C202</t>
  </si>
  <si>
    <t>C203</t>
  </si>
  <si>
    <t>ARCHIWUM</t>
  </si>
  <si>
    <t>D-101</t>
  </si>
  <si>
    <t>Archiwum Apteki</t>
  </si>
  <si>
    <t>D-102</t>
  </si>
  <si>
    <t>Dokumentacja</t>
  </si>
  <si>
    <t>D-103</t>
  </si>
  <si>
    <t>D-104</t>
  </si>
  <si>
    <t>D-105</t>
  </si>
  <si>
    <t>Dokumenatcja</t>
  </si>
  <si>
    <t>D-106</t>
  </si>
  <si>
    <t>D-107</t>
  </si>
  <si>
    <t>Poziom 0 budynek D - Przychodni</t>
  </si>
  <si>
    <t>PRZYCHODNIA</t>
  </si>
  <si>
    <t>Przychodnia Specjalistyczna</t>
  </si>
  <si>
    <t>D001</t>
  </si>
  <si>
    <t>przyłącza ciepłownicze</t>
  </si>
  <si>
    <t>D002a</t>
  </si>
  <si>
    <t>Pokój diagnostyczno - zabiegowy
Punkt pobrań krwi</t>
  </si>
  <si>
    <t>mal. farbą akrylową 1 ściana, kafelki 3 ściany</t>
  </si>
  <si>
    <t>D002b</t>
  </si>
  <si>
    <t>D003</t>
  </si>
  <si>
    <t>Por. Chirurgiczna</t>
  </si>
  <si>
    <t>D003/1</t>
  </si>
  <si>
    <t>D004</t>
  </si>
  <si>
    <t>Gipsownia</t>
  </si>
  <si>
    <t>D005</t>
  </si>
  <si>
    <t>Gabinet Ortopedyczny</t>
  </si>
  <si>
    <t>D006</t>
  </si>
  <si>
    <t>D007</t>
  </si>
  <si>
    <t>Poradnia Endokrynologiczna</t>
  </si>
  <si>
    <t>D008</t>
  </si>
  <si>
    <t>Sklep ortopedyczny</t>
  </si>
  <si>
    <t>Sklep</t>
  </si>
  <si>
    <t>D009</t>
  </si>
  <si>
    <t>Poradnia Wad Postawy</t>
  </si>
  <si>
    <t>D010</t>
  </si>
  <si>
    <t>Poradnia Otolaryngologiczna</t>
  </si>
  <si>
    <t>mal. farbą akrylową, umywalka - kafelki</t>
  </si>
  <si>
    <t>D011</t>
  </si>
  <si>
    <t>Por. Onkolog. I Lecz. Bólu;</t>
  </si>
  <si>
    <t>D012</t>
  </si>
  <si>
    <t>Poradnia Urologiczna / Ginekologiczna</t>
  </si>
  <si>
    <t>D013</t>
  </si>
  <si>
    <t>Gabinet diagnostyczno - zabiegowy</t>
  </si>
  <si>
    <t>D014</t>
  </si>
  <si>
    <t>D014/1</t>
  </si>
  <si>
    <t>Punkt wydawania dokumentacji</t>
  </si>
  <si>
    <t>D015</t>
  </si>
  <si>
    <t>D016</t>
  </si>
  <si>
    <t>D017</t>
  </si>
  <si>
    <t>WC (personel)</t>
  </si>
  <si>
    <t>D018</t>
  </si>
  <si>
    <t>WC NIEPEŁNOSPRAWNI</t>
  </si>
  <si>
    <t>D019</t>
  </si>
  <si>
    <t>WC męskie</t>
  </si>
  <si>
    <t>D020</t>
  </si>
  <si>
    <t>APTEKA</t>
  </si>
  <si>
    <t>Apteka</t>
  </si>
  <si>
    <t>D021</t>
  </si>
  <si>
    <t>D021/1</t>
  </si>
  <si>
    <t>D022</t>
  </si>
  <si>
    <t>D023</t>
  </si>
  <si>
    <t>D024</t>
  </si>
  <si>
    <t>D025</t>
  </si>
  <si>
    <t>Ekspedycja</t>
  </si>
  <si>
    <t>D026</t>
  </si>
  <si>
    <t>pom. socj.</t>
  </si>
  <si>
    <t>D027</t>
  </si>
  <si>
    <t xml:space="preserve">Zmywalnia </t>
  </si>
  <si>
    <t>D027/1</t>
  </si>
  <si>
    <t xml:space="preserve">Sterylizator. </t>
  </si>
  <si>
    <t>D027/2</t>
  </si>
  <si>
    <t>Destylatornia</t>
  </si>
  <si>
    <t>D028</t>
  </si>
  <si>
    <t xml:space="preserve">Receptura </t>
  </si>
  <si>
    <t>D028/1</t>
  </si>
  <si>
    <t>D028/2</t>
  </si>
  <si>
    <t>Receptura Jałowa</t>
  </si>
  <si>
    <t>D029</t>
  </si>
  <si>
    <t xml:space="preserve">Z-ca Kierownika Apteki </t>
  </si>
  <si>
    <t>D029/1</t>
  </si>
  <si>
    <t>Kierownik</t>
  </si>
  <si>
    <t>D030</t>
  </si>
  <si>
    <t>Pokój administracyjny</t>
  </si>
  <si>
    <t>W 14/D</t>
  </si>
  <si>
    <t>Drzwi główne</t>
  </si>
  <si>
    <t>Poziom 1 budynek D - Aula itd</t>
  </si>
  <si>
    <t>D101</t>
  </si>
  <si>
    <t>Statystyk med.</t>
  </si>
  <si>
    <t>D102</t>
  </si>
  <si>
    <t>Kierownik Statystyka</t>
  </si>
  <si>
    <t>D103</t>
  </si>
  <si>
    <t>Aula</t>
  </si>
  <si>
    <t>D103/1</t>
  </si>
  <si>
    <t>D104</t>
  </si>
  <si>
    <t>Kierownik Przychodni Specjalistycznej</t>
  </si>
  <si>
    <t>D105</t>
  </si>
  <si>
    <t>Z-ca Kier. Przychodni Specjalistycznej</t>
  </si>
  <si>
    <t>D106</t>
  </si>
  <si>
    <t>Pom. Socjalne</t>
  </si>
  <si>
    <t>D106/1</t>
  </si>
  <si>
    <t>D107</t>
  </si>
  <si>
    <t>D107/1</t>
  </si>
  <si>
    <t>Prosektorium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</si>
  <si>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</si>
  <si>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Kancelaria</t>
  </si>
  <si>
    <t>Korytarz A</t>
  </si>
  <si>
    <t>Kafelki 1,95 m</t>
  </si>
  <si>
    <t>Korytarz B</t>
  </si>
  <si>
    <t>Natrysk</t>
  </si>
  <si>
    <t>Sala sekcyjna</t>
  </si>
  <si>
    <t>Przechowalnia zwłok</t>
  </si>
  <si>
    <t>Komora zwłok</t>
  </si>
  <si>
    <t>Kaplica</t>
  </si>
  <si>
    <t>Klatki Schodowe (powierzchnie)</t>
  </si>
  <si>
    <r>
      <rPr>
        <sz val="11"/>
        <color rgb="FF000000"/>
        <rFont val="Calibri"/>
        <family val="2"/>
        <charset val="1"/>
      </rPr>
      <t>m</t>
    </r>
    <r>
      <rPr>
        <vertAlign val="superscript"/>
        <sz val="11"/>
        <rFont val="Calibri"/>
        <family val="2"/>
        <charset val="238"/>
      </rPr>
      <t>2</t>
    </r>
  </si>
  <si>
    <t>Klatka schodowa Wejściowa na IP Położnictwa</t>
  </si>
  <si>
    <t>Odpoczniki</t>
  </si>
  <si>
    <t>Schody</t>
  </si>
  <si>
    <t>Klatka schodowa z Sterylizacji na IP Położnictwa</t>
  </si>
  <si>
    <t>Klatka schodowa na starą rehabilitację</t>
  </si>
  <si>
    <t>Schody Przychodnia budynek D</t>
  </si>
  <si>
    <t>Schody wewn. na IP Ginekologii budynek B</t>
  </si>
  <si>
    <t>Schody WE na  IP Porodówka budynek B</t>
  </si>
  <si>
    <t>Klatka schodowa środkowa budynek C</t>
  </si>
  <si>
    <t>Winda – Budynek C -1,5 x 2,5</t>
  </si>
  <si>
    <t>laminat/PCV</t>
  </si>
  <si>
    <t>Razem</t>
  </si>
  <si>
    <t>Klatka schodowa boczna budynek C</t>
  </si>
  <si>
    <t>Do sprzątania</t>
  </si>
  <si>
    <t>Lp</t>
  </si>
  <si>
    <t>Powierzchnia</t>
  </si>
  <si>
    <t>SYMBOL</t>
  </si>
  <si>
    <t xml:space="preserve">Powierzchnia </t>
  </si>
  <si>
    <t>Pow_Wył</t>
  </si>
  <si>
    <t>Strefa I</t>
  </si>
  <si>
    <t>Strefa II</t>
  </si>
  <si>
    <t>Strefa III</t>
  </si>
  <si>
    <t>Strefa IV</t>
  </si>
  <si>
    <t>DO Sprząt</t>
  </si>
  <si>
    <t>Uwagi</t>
  </si>
  <si>
    <t>STREFA</t>
  </si>
  <si>
    <t>Poziom  - 1 ( Budynek A)</t>
  </si>
  <si>
    <t>A - 1</t>
  </si>
  <si>
    <t>Wyłączona część</t>
  </si>
  <si>
    <t>Poziom  0 - (PARTER - Budynek A)</t>
  </si>
  <si>
    <t>A 0</t>
  </si>
  <si>
    <t>Poziom  1 - (Pietro I - Budynek A)</t>
  </si>
  <si>
    <t>A 1</t>
  </si>
  <si>
    <t>Poziom  2 - (Pietro II - Budynek A)</t>
  </si>
  <si>
    <t>A 2</t>
  </si>
  <si>
    <t>Poziom  3 - (Pietro III - Budynek A)</t>
  </si>
  <si>
    <t>A 3</t>
  </si>
  <si>
    <t>Prosek. - II</t>
  </si>
  <si>
    <t>Poziom  4 - (Pietro IV - Budynek A)</t>
  </si>
  <si>
    <t>A 4</t>
  </si>
  <si>
    <t>Prosek. - IV</t>
  </si>
  <si>
    <t>Poziom  5 - (Pietro V - Budynek A)</t>
  </si>
  <si>
    <t>A 5</t>
  </si>
  <si>
    <t xml:space="preserve">RAZEM </t>
  </si>
  <si>
    <t>Poziom  6 - (Poddasze - Budynek A)</t>
  </si>
  <si>
    <t>A 6</t>
  </si>
  <si>
    <t>Wyłączony</t>
  </si>
  <si>
    <t>Poziom B -1  - (Budynek B - szatnie, Sterylizacja)</t>
  </si>
  <si>
    <t>B - 1</t>
  </si>
  <si>
    <t>Poziom B - 0 (Budynek B - Ginekologia, Neonatologia)</t>
  </si>
  <si>
    <t>B  0</t>
  </si>
  <si>
    <t>Poziom C -1 - ( Budynek C - Warsztaty, gospodarczy)</t>
  </si>
  <si>
    <t>C - 1</t>
  </si>
  <si>
    <t>Poziom C0 - (Budynek C -Zakład Rehabilitacji i Ginekologia/Połoznictwo)</t>
  </si>
  <si>
    <t>C 0</t>
  </si>
  <si>
    <t>Poziom C1 - (Budynek C - Oddział rehabilitacji)</t>
  </si>
  <si>
    <t>C 1</t>
  </si>
  <si>
    <t>Poziom C2 - (Budenek C - Administracja)</t>
  </si>
  <si>
    <t>C 2</t>
  </si>
  <si>
    <t>Poziom D -1 ( Budynek D - Archiwum)</t>
  </si>
  <si>
    <t>D - 1</t>
  </si>
  <si>
    <t>Poziom D 0 - (Budynek D - Przychodnie)</t>
  </si>
  <si>
    <t>D 0</t>
  </si>
  <si>
    <t>Poziom D 1 - ( Budynek D - Administracja)</t>
  </si>
  <si>
    <t>D 1</t>
  </si>
  <si>
    <t>PROS</t>
  </si>
  <si>
    <t>Klatki schodowe – pozostałe – Budynek B C</t>
  </si>
  <si>
    <t>Kl_SCH</t>
  </si>
  <si>
    <t>spr</t>
  </si>
  <si>
    <t>Korytarz - OIOM</t>
  </si>
  <si>
    <t>Śluza - OIOM</t>
  </si>
  <si>
    <t>Hol wejściowy - windy</t>
  </si>
  <si>
    <t>PCv</t>
  </si>
  <si>
    <t>Winda I</t>
  </si>
  <si>
    <t>Winda II</t>
  </si>
  <si>
    <t>blacha ocynk</t>
  </si>
  <si>
    <t>Blacha mal. proszkowo</t>
  </si>
  <si>
    <t>Wyłączone</t>
  </si>
  <si>
    <t>Powierzchnie C 2</t>
  </si>
  <si>
    <t>magazyn sterylny bloku porodowego, bloku operacyjnego , apteki szpitalnej, Centralnej Sterylizatorni, Magazyn bielizny czystej</t>
  </si>
  <si>
    <t>korytarze, klatki schodowe, szatnie, poczekalnie, pomieszczenia rejestracji , dyżurki lekarskie i pielęgniarskie, gabinety RTG, USG i inne niezabiegowe, ogólne sale chorych,  kuchenki  oddziałowe , pomieszczenia Centralnej Sterylizatorni, Kaplica, Gabinety  Zakład rehabilitacji</t>
  </si>
  <si>
    <t xml:space="preserve">blok operacyjny, blok porodowy, gabinety  diagnostyczno - zabiegowe, gabinety diagnostyki inwazyjnej, sale Intensywnego nadzoru medycznego, sale OIT, izolatki, pomieszczenia Centralnej Sterylizatorni, windy ,Pracownia Endoskopowa </t>
  </si>
  <si>
    <t>toalety, łazienki, brudowniki, pomieszczenia do mycia i dezynfekcji narzędzi Centralnej sterylizatorni</t>
  </si>
  <si>
    <t>Powierzchnie wyłączone</t>
  </si>
  <si>
    <t xml:space="preserve">ZESTAWIENIE POWIERZCHNI DO SPRZĄTANIA 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</si>
  <si>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</si>
  <si>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Do sprząt</t>
  </si>
  <si>
    <t>lastriko / kafelki</t>
  </si>
  <si>
    <t xml:space="preserve">lastriko / beton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</si>
</sst>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d\-mmm"/>
  </numFmts>
  <fonts count="2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vertAlign val="superscript"/>
      <sz val="11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0000"/>
        <bgColor rgb="FFC9211E"/>
      </patternFill>
    </fill>
    <fill>
      <patternFill patternType="solid">
        <fgColor rgb="FF99CC00"/>
        <bgColor rgb="FF92D050"/>
      </patternFill>
    </fill>
    <fill>
      <patternFill patternType="solid">
        <fgColor rgb="FFFFCC00"/>
        <bgColor rgb="FFFFC000"/>
      </patternFill>
    </fill>
    <fill>
      <patternFill patternType="solid">
        <fgColor rgb="FF00B0F0"/>
        <bgColor rgb="FF00CCFF"/>
      </patternFill>
    </fill>
    <fill>
      <patternFill patternType="solid">
        <fgColor rgb="FFFF00FF"/>
        <bgColor rgb="FFFF00FF"/>
      </patternFill>
    </fill>
    <fill>
      <patternFill patternType="solid">
        <fgColor rgb="FFBFBFBF"/>
        <bgColor rgb="FFCCCCFF"/>
      </patternFill>
    </fill>
    <fill>
      <patternFill patternType="solid">
        <fgColor rgb="FFFFC000"/>
        <bgColor rgb="FFFFCC00"/>
      </patternFill>
    </fill>
    <fill>
      <patternFill patternType="solid">
        <fgColor rgb="FF00B050"/>
        <bgColor rgb="FF008080"/>
      </patternFill>
    </fill>
    <fill>
      <patternFill patternType="solid">
        <fgColor rgb="FF00FF00"/>
        <bgColor rgb="FF00B050"/>
      </patternFill>
    </fill>
    <fill>
      <patternFill patternType="solid">
        <fgColor rgb="FF92D050"/>
        <bgColor rgb="FF99CC00"/>
      </patternFill>
    </fill>
    <fill>
      <patternFill patternType="solid">
        <fgColor rgb="FF00CCFF"/>
        <bgColor rgb="FF00B0F0"/>
      </patternFill>
    </fill>
    <fill>
      <patternFill patternType="solid">
        <fgColor rgb="FFFFD428"/>
        <bgColor rgb="FFFFCC00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B050"/>
      </patternFill>
    </fill>
    <fill>
      <patternFill patternType="solid">
        <fgColor rgb="FF00FF00"/>
        <bgColor rgb="FFC9211E"/>
      </patternFill>
    </fill>
    <fill>
      <patternFill patternType="solid">
        <fgColor rgb="FFFF0000"/>
        <bgColor rgb="FFFFD428"/>
      </patternFill>
    </fill>
    <fill>
      <patternFill patternType="solid">
        <fgColor rgb="FFFF0000"/>
        <bgColor rgb="FFFFC000"/>
      </patternFill>
    </fill>
    <fill>
      <patternFill patternType="solid">
        <fgColor rgb="FF00FF0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CC00"/>
      </patternFill>
    </fill>
    <fill>
      <patternFill patternType="solid">
        <fgColor rgb="FFFF00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1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 wrapText="1"/>
    </xf>
    <xf numFmtId="2" fontId="0" fillId="9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0" fillId="1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10" borderId="0" xfId="0" applyFont="1" applyFill="1" applyAlignment="1">
      <alignment horizontal="right"/>
    </xf>
    <xf numFmtId="2" fontId="0" fillId="1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3" xfId="0" applyFont="1" applyBorder="1"/>
    <xf numFmtId="0" fontId="0" fillId="2" borderId="1" xfId="0" applyFont="1" applyFill="1" applyBorder="1"/>
    <xf numFmtId="2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2" fontId="0" fillId="2" borderId="4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/>
    </xf>
    <xf numFmtId="2" fontId="0" fillId="1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11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vertical="center" wrapText="1"/>
    </xf>
    <xf numFmtId="2" fontId="0" fillId="6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vertical="center" wrapText="1"/>
    </xf>
    <xf numFmtId="2" fontId="0" fillId="8" borderId="4" xfId="0" applyNumberFormat="1" applyFont="1" applyFill="1" applyBorder="1" applyAlignment="1">
      <alignment horizontal="center" vertical="center" wrapText="1"/>
    </xf>
    <xf numFmtId="2" fontId="0" fillId="8" borderId="4" xfId="0" applyNumberFormat="1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8" borderId="1" xfId="1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0" fillId="10" borderId="1" xfId="0" applyNumberFormat="1" applyFont="1" applyFill="1" applyBorder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6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0" fontId="2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2" fontId="9" fillId="1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 applyAlignment="1">
      <alignment horizontal="center"/>
    </xf>
    <xf numFmtId="0" fontId="10" fillId="11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2" fontId="11" fillId="11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2" fontId="9" fillId="1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3" xfId="0" applyFont="1" applyBorder="1"/>
    <xf numFmtId="0" fontId="9" fillId="2" borderId="1" xfId="0" applyFont="1" applyFill="1" applyBorder="1"/>
    <xf numFmtId="2" fontId="9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7" fillId="8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5" fillId="1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1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2" fontId="7" fillId="11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/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8" borderId="1" xfId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11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horizontal="center" vertical="center" wrapText="1"/>
    </xf>
    <xf numFmtId="0" fontId="0" fillId="10" borderId="0" xfId="0" applyFont="1" applyFill="1" applyAlignment="1">
      <alignment horizontal="right" wrapText="1"/>
    </xf>
    <xf numFmtId="2" fontId="0" fillId="10" borderId="0" xfId="0" applyNumberFormat="1" applyFont="1" applyFill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7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2" fontId="12" fillId="8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10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9" fillId="11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2" fontId="9" fillId="1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2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4" borderId="1" xfId="1" applyFont="1" applyFill="1" applyBorder="1" applyAlignment="1">
      <alignment horizontal="left" vertical="center" wrapText="1"/>
    </xf>
    <xf numFmtId="0" fontId="16" fillId="6" borderId="1" xfId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17" fillId="4" borderId="1" xfId="1" applyFont="1" applyFill="1" applyBorder="1" applyAlignment="1">
      <alignment horizontal="left" vertical="center" wrapText="1"/>
    </xf>
    <xf numFmtId="0" fontId="16" fillId="8" borderId="1" xfId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left" vertical="center" wrapText="1"/>
    </xf>
    <xf numFmtId="2" fontId="0" fillId="8" borderId="1" xfId="0" applyNumberFormat="1" applyFill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2" fontId="0" fillId="0" borderId="0" xfId="0" applyNumberFormat="1"/>
    <xf numFmtId="2" fontId="15" fillId="0" borderId="0" xfId="0" applyNumberFormat="1" applyFont="1" applyAlignment="1">
      <alignment horizontal="center" vertical="center"/>
    </xf>
    <xf numFmtId="0" fontId="9" fillId="0" borderId="0" xfId="0" applyFont="1" applyAlignment="1"/>
    <xf numFmtId="0" fontId="9" fillId="8" borderId="1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8" borderId="1" xfId="1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left" vertical="center" wrapText="1"/>
    </xf>
    <xf numFmtId="0" fontId="12" fillId="0" borderId="3" xfId="0" applyFont="1" applyBorder="1"/>
    <xf numFmtId="0" fontId="12" fillId="0" borderId="3" xfId="0" applyFont="1" applyBorder="1" applyAlignment="1">
      <alignment horizontal="right"/>
    </xf>
    <xf numFmtId="2" fontId="12" fillId="11" borderId="3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10" borderId="0" xfId="0" applyNumberFormat="1" applyFont="1" applyFill="1"/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16" fillId="12" borderId="1" xfId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wrapText="1"/>
    </xf>
    <xf numFmtId="2" fontId="0" fillId="12" borderId="1" xfId="0" applyNumberForma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11" borderId="3" xfId="0" applyNumberFormat="1" applyFont="1" applyFill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10" borderId="0" xfId="0" applyNumberForma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1" applyFont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left" vertical="center" wrapText="1"/>
    </xf>
    <xf numFmtId="0" fontId="0" fillId="5" borderId="1" xfId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8" borderId="1" xfId="1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1" applyFont="1" applyFill="1" applyBorder="1" applyAlignment="1">
      <alignment horizontal="left" vertical="center" wrapText="1"/>
    </xf>
    <xf numFmtId="0" fontId="0" fillId="11" borderId="1" xfId="1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1" xfId="1" applyFont="1" applyFill="1" applyBorder="1" applyAlignment="1">
      <alignment horizontal="left" vertical="center" wrapText="1"/>
    </xf>
    <xf numFmtId="0" fontId="0" fillId="8" borderId="11" xfId="1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2" fontId="0" fillId="1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2" fontId="15" fillId="6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0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2" fillId="12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2" fontId="6" fillId="12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6" fillId="1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13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11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2" fontId="15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center" vertical="center"/>
    </xf>
    <xf numFmtId="2" fontId="15" fillId="10" borderId="0" xfId="0" applyNumberFormat="1" applyFont="1" applyFill="1" applyAlignment="1">
      <alignment horizontal="center"/>
    </xf>
    <xf numFmtId="0" fontId="9" fillId="15" borderId="1" xfId="1" applyFont="1" applyFill="1" applyBorder="1" applyAlignment="1">
      <alignment vertical="center" wrapText="1"/>
    </xf>
    <xf numFmtId="0" fontId="11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horizontal="center"/>
    </xf>
    <xf numFmtId="0" fontId="0" fillId="17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19" borderId="1" xfId="0" applyNumberFormat="1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vertical="center" wrapText="1"/>
    </xf>
    <xf numFmtId="0" fontId="0" fillId="19" borderId="1" xfId="0" applyFont="1" applyFill="1" applyBorder="1" applyAlignment="1">
      <alignment horizontal="center" vertical="center" wrapText="1"/>
    </xf>
    <xf numFmtId="2" fontId="0" fillId="19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0" fillId="2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14" borderId="0" xfId="0" applyNumberFormat="1" applyFont="1" applyFill="1" applyAlignment="1">
      <alignment horizontal="center"/>
    </xf>
    <xf numFmtId="0" fontId="0" fillId="14" borderId="0" xfId="0" applyFont="1" applyFill="1" applyBorder="1" applyAlignment="1">
      <alignment vertical="center" wrapText="1"/>
    </xf>
    <xf numFmtId="2" fontId="7" fillId="21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0" fillId="22" borderId="1" xfId="0" applyNumberFormat="1" applyFill="1" applyBorder="1" applyAlignment="1">
      <alignment horizontal="center"/>
    </xf>
    <xf numFmtId="0" fontId="0" fillId="22" borderId="1" xfId="0" applyFont="1" applyFill="1" applyBorder="1" applyAlignment="1">
      <alignment horizontal="center" vertical="center" wrapText="1"/>
    </xf>
    <xf numFmtId="2" fontId="0" fillId="17" borderId="1" xfId="0" applyNumberFormat="1" applyFill="1" applyBorder="1" applyAlignment="1">
      <alignment horizontal="center"/>
    </xf>
    <xf numFmtId="2" fontId="15" fillId="23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 wrapText="1"/>
    </xf>
    <xf numFmtId="0" fontId="0" fillId="24" borderId="14" xfId="1" applyFont="1" applyFill="1" applyBorder="1" applyAlignment="1">
      <alignment vertical="center" wrapText="1"/>
    </xf>
    <xf numFmtId="2" fontId="0" fillId="14" borderId="0" xfId="0" applyNumberFormat="1" applyFill="1" applyAlignment="1">
      <alignment horizontal="center"/>
    </xf>
    <xf numFmtId="2" fontId="6" fillId="17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vertical="center" wrapText="1"/>
    </xf>
    <xf numFmtId="2" fontId="0" fillId="25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9" fillId="25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vertical="center" wrapText="1"/>
    </xf>
    <xf numFmtId="0" fontId="12" fillId="26" borderId="1" xfId="0" applyFont="1" applyFill="1" applyBorder="1" applyAlignment="1">
      <alignment horizontal="center" vertical="center"/>
    </xf>
    <xf numFmtId="2" fontId="9" fillId="26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 wrapText="1"/>
    </xf>
    <xf numFmtId="0" fontId="0" fillId="26" borderId="1" xfId="0" applyFont="1" applyFill="1" applyBorder="1" applyAlignment="1">
      <alignment vertical="center" wrapText="1"/>
    </xf>
    <xf numFmtId="2" fontId="0" fillId="2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2" fontId="7" fillId="1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2" fontId="21" fillId="11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2" fontId="21" fillId="8" borderId="1" xfId="0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2" fontId="19" fillId="10" borderId="1" xfId="0" applyNumberFormat="1" applyFont="1" applyFill="1" applyBorder="1" applyAlignment="1">
      <alignment horizontal="center" vertical="center"/>
    </xf>
    <xf numFmtId="0" fontId="19" fillId="0" borderId="3" xfId="0" applyFont="1" applyBorder="1"/>
    <xf numFmtId="0" fontId="19" fillId="2" borderId="1" xfId="0" applyFont="1" applyFill="1" applyBorder="1"/>
    <xf numFmtId="2" fontId="19" fillId="2" borderId="0" xfId="0" applyNumberFormat="1" applyFont="1" applyFill="1" applyAlignment="1">
      <alignment horizontal="center" vertical="center"/>
    </xf>
    <xf numFmtId="0" fontId="0" fillId="0" borderId="0" xfId="0" applyFill="1"/>
    <xf numFmtId="2" fontId="7" fillId="19" borderId="1" xfId="0" applyNumberFormat="1" applyFont="1" applyFill="1" applyBorder="1" applyAlignment="1">
      <alignment horizontal="center" vertical="center" wrapText="1"/>
    </xf>
    <xf numFmtId="2" fontId="6" fillId="27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1" applyFont="1" applyFill="1" applyBorder="1" applyAlignment="1">
      <alignment horizontal="left" vertical="center" wrapText="1"/>
    </xf>
    <xf numFmtId="2" fontId="0" fillId="8" borderId="1" xfId="0" applyNumberFormat="1" applyFill="1" applyBorder="1" applyAlignment="1">
      <alignment horizontal="center" vertical="center"/>
    </xf>
    <xf numFmtId="2" fontId="15" fillId="17" borderId="1" xfId="0" applyNumberFormat="1" applyFont="1" applyFill="1" applyBorder="1" applyAlignment="1">
      <alignment horizontal="center" vertical="center"/>
    </xf>
    <xf numFmtId="2" fontId="0" fillId="19" borderId="1" xfId="0" applyNumberForma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4" borderId="1" xfId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vertical="center" wrapText="1"/>
    </xf>
    <xf numFmtId="2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2" fontId="23" fillId="17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4" borderId="1" xfId="1" applyFont="1" applyFill="1" applyBorder="1" applyAlignment="1">
      <alignment horizontal="left" vertical="center" wrapText="1"/>
    </xf>
    <xf numFmtId="0" fontId="22" fillId="6" borderId="1" xfId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left" vertical="center" wrapText="1"/>
    </xf>
    <xf numFmtId="2" fontId="22" fillId="6" borderId="1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horizontal="right"/>
    </xf>
    <xf numFmtId="2" fontId="23" fillId="0" borderId="1" xfId="0" applyNumberFormat="1" applyFont="1" applyBorder="1" applyAlignment="1">
      <alignment horizontal="center"/>
    </xf>
    <xf numFmtId="2" fontId="26" fillId="17" borderId="1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2" fillId="14" borderId="0" xfId="0" applyFont="1" applyFill="1" applyAlignment="1">
      <alignment vertical="center" wrapText="1"/>
    </xf>
    <xf numFmtId="2" fontId="23" fillId="14" borderId="0" xfId="0" applyNumberFormat="1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center" wrapText="1"/>
    </xf>
    <xf numFmtId="2" fontId="23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2" fontId="22" fillId="19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2" fillId="27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wrapText="1"/>
    </xf>
    <xf numFmtId="2" fontId="22" fillId="0" borderId="0" xfId="0" applyNumberFormat="1" applyFont="1" applyAlignment="1">
      <alignment horizontal="center" vertical="center"/>
    </xf>
    <xf numFmtId="2" fontId="25" fillId="2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5" fillId="0" borderId="0" xfId="0" applyNumberFormat="1" applyFont="1" applyFill="1" applyAlignment="1">
      <alignment horizontal="center" vertical="center" wrapText="1"/>
    </xf>
    <xf numFmtId="2" fontId="0" fillId="17" borderId="0" xfId="0" applyNumberFormat="1" applyFill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2" fontId="0" fillId="22" borderId="8" xfId="0" applyNumberFormat="1" applyFill="1" applyBorder="1" applyAlignment="1">
      <alignment horizontal="center" vertical="center"/>
    </xf>
    <xf numFmtId="2" fontId="15" fillId="22" borderId="0" xfId="0" applyNumberFormat="1" applyFont="1" applyFill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14" xfId="0" applyFont="1" applyBorder="1" applyAlignment="1">
      <alignment horizontal="right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2" fontId="12" fillId="10" borderId="0" xfId="0" applyNumberFormat="1" applyFont="1" applyFill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0" fillId="16" borderId="1" xfId="0" applyFont="1" applyFill="1" applyBorder="1" applyAlignment="1">
      <alignment horizontal="center" vertical="center"/>
    </xf>
    <xf numFmtId="0" fontId="0" fillId="25" borderId="1" xfId="0" applyFont="1" applyFill="1" applyBorder="1" applyAlignment="1">
      <alignment horizontal="center" vertical="center"/>
    </xf>
    <xf numFmtId="0" fontId="0" fillId="27" borderId="1" xfId="0" applyFont="1" applyFill="1" applyBorder="1" applyAlignment="1">
      <alignment horizontal="center" vertical="center"/>
    </xf>
    <xf numFmtId="2" fontId="0" fillId="19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42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0B0F0"/>
      <rgbColor rgb="FF99CC00"/>
      <rgbColor rgb="FFFFCC00"/>
      <rgbColor rgb="FFFFC000"/>
      <rgbColor rgb="FFFF6600"/>
      <rgbColor rgb="FF666699"/>
      <rgbColor rgb="FF92D050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E102"/>
  <sheetViews>
    <sheetView topLeftCell="A82" zoomScaleNormal="100" workbookViewId="0">
      <selection activeCell="N28" sqref="N28"/>
    </sheetView>
  </sheetViews>
  <sheetFormatPr defaultColWidth="9.140625" defaultRowHeight="15"/>
  <cols>
    <col min="1" max="1" width="8.28515625" style="1" customWidth="1"/>
    <col min="2" max="2" width="26.85546875" style="2" customWidth="1"/>
    <col min="3" max="3" width="13" style="1" customWidth="1"/>
    <col min="4" max="4" width="22.140625" style="2" customWidth="1"/>
    <col min="5" max="5" width="11.5703125" style="1" customWidth="1"/>
    <col min="6" max="6" width="12.140625" style="1" customWidth="1"/>
    <col min="7" max="7" width="9.42578125" style="1" customWidth="1"/>
    <col min="8" max="8" width="10.7109375" style="1" customWidth="1"/>
    <col min="9" max="9" width="10.5703125" style="3" customWidth="1"/>
    <col min="10" max="11" width="11.140625" style="1" customWidth="1"/>
    <col min="12" max="1019" width="9.140625" style="2"/>
  </cols>
  <sheetData>
    <row r="1" spans="1:12">
      <c r="A1" s="2"/>
      <c r="B1" s="4" t="s">
        <v>0</v>
      </c>
    </row>
    <row r="2" spans="1:12" ht="30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9" t="s">
        <v>9</v>
      </c>
      <c r="J2" s="10" t="s">
        <v>10</v>
      </c>
      <c r="K2" s="11" t="s">
        <v>11</v>
      </c>
    </row>
    <row r="3" spans="1:12">
      <c r="A3" s="12">
        <v>-101</v>
      </c>
      <c r="B3" s="13" t="s">
        <v>12</v>
      </c>
      <c r="C3" s="12" t="s">
        <v>13</v>
      </c>
      <c r="D3" s="13" t="s">
        <v>14</v>
      </c>
      <c r="E3" s="12" t="s">
        <v>15</v>
      </c>
      <c r="F3" s="14">
        <v>14.8</v>
      </c>
      <c r="G3" s="15"/>
      <c r="H3" s="16"/>
      <c r="I3" s="17"/>
      <c r="J3" s="18">
        <f>F3</f>
        <v>14.8</v>
      </c>
      <c r="K3" s="16"/>
      <c r="L3" s="19" t="s">
        <v>16</v>
      </c>
    </row>
    <row r="4" spans="1:12">
      <c r="A4" s="20">
        <f>-101/1</f>
        <v>-101</v>
      </c>
      <c r="B4" s="21" t="s">
        <v>17</v>
      </c>
      <c r="C4" s="20" t="s">
        <v>13</v>
      </c>
      <c r="D4" s="21" t="s">
        <v>18</v>
      </c>
      <c r="E4" s="20" t="s">
        <v>19</v>
      </c>
      <c r="F4" s="22">
        <v>3.3</v>
      </c>
      <c r="G4" s="15"/>
      <c r="H4" s="16"/>
      <c r="I4" s="17"/>
      <c r="J4" s="16"/>
      <c r="K4" s="23">
        <f>F4</f>
        <v>3.3</v>
      </c>
      <c r="L4" s="19" t="s">
        <v>16</v>
      </c>
    </row>
    <row r="5" spans="1:12">
      <c r="A5" s="24">
        <v>-102</v>
      </c>
      <c r="B5" s="25" t="s">
        <v>20</v>
      </c>
      <c r="C5" s="24" t="s">
        <v>13</v>
      </c>
      <c r="D5" s="25" t="s">
        <v>14</v>
      </c>
      <c r="E5" s="24" t="s">
        <v>21</v>
      </c>
      <c r="F5" s="26">
        <v>10.1</v>
      </c>
      <c r="G5" s="15"/>
      <c r="H5" s="16"/>
      <c r="I5" s="27">
        <f>F5</f>
        <v>10.1</v>
      </c>
      <c r="J5" s="16"/>
      <c r="K5" s="16"/>
      <c r="L5" s="19" t="s">
        <v>16</v>
      </c>
    </row>
    <row r="6" spans="1:12">
      <c r="A6" s="24">
        <f>-102/1</f>
        <v>-102</v>
      </c>
      <c r="B6" s="25" t="s">
        <v>22</v>
      </c>
      <c r="C6" s="24" t="s">
        <v>13</v>
      </c>
      <c r="D6" s="25" t="s">
        <v>14</v>
      </c>
      <c r="E6" s="24" t="s">
        <v>21</v>
      </c>
      <c r="F6" s="26">
        <v>8.8000000000000007</v>
      </c>
      <c r="G6" s="15"/>
      <c r="H6" s="16"/>
      <c r="I6" s="27">
        <f>F6</f>
        <v>8.8000000000000007</v>
      </c>
      <c r="J6" s="16"/>
      <c r="K6" s="16"/>
      <c r="L6" s="19" t="s">
        <v>16</v>
      </c>
    </row>
    <row r="7" spans="1:12">
      <c r="A7" s="12">
        <v>-103</v>
      </c>
      <c r="B7" s="13" t="s">
        <v>23</v>
      </c>
      <c r="C7" s="12" t="s">
        <v>13</v>
      </c>
      <c r="D7" s="13" t="s">
        <v>14</v>
      </c>
      <c r="E7" s="12" t="s">
        <v>15</v>
      </c>
      <c r="F7" s="14">
        <v>3.7</v>
      </c>
      <c r="G7" s="15"/>
      <c r="H7" s="16"/>
      <c r="I7" s="17"/>
      <c r="J7" s="18">
        <f>F7</f>
        <v>3.7</v>
      </c>
      <c r="K7" s="16"/>
      <c r="L7" s="19" t="s">
        <v>16</v>
      </c>
    </row>
    <row r="8" spans="1:12">
      <c r="A8" s="20">
        <v>-104</v>
      </c>
      <c r="B8" s="21" t="s">
        <v>24</v>
      </c>
      <c r="C8" s="20" t="s">
        <v>13</v>
      </c>
      <c r="D8" s="21" t="s">
        <v>18</v>
      </c>
      <c r="E8" s="20" t="s">
        <v>19</v>
      </c>
      <c r="F8" s="22">
        <v>4.0999999999999996</v>
      </c>
      <c r="G8" s="15"/>
      <c r="H8" s="16"/>
      <c r="I8" s="17"/>
      <c r="J8" s="16"/>
      <c r="K8" s="23">
        <f>F8</f>
        <v>4.0999999999999996</v>
      </c>
      <c r="L8" s="19" t="s">
        <v>16</v>
      </c>
    </row>
    <row r="9" spans="1:12">
      <c r="A9" s="20">
        <v>-105</v>
      </c>
      <c r="B9" s="21" t="s">
        <v>25</v>
      </c>
      <c r="C9" s="20" t="s">
        <v>18</v>
      </c>
      <c r="D9" s="21" t="s">
        <v>18</v>
      </c>
      <c r="E9" s="20" t="s">
        <v>19</v>
      </c>
      <c r="F9" s="22">
        <v>6.5</v>
      </c>
      <c r="G9" s="15"/>
      <c r="H9" s="16"/>
      <c r="I9" s="17"/>
      <c r="J9" s="16"/>
      <c r="K9" s="23">
        <f>F9</f>
        <v>6.5</v>
      </c>
      <c r="L9" s="19" t="s">
        <v>16</v>
      </c>
    </row>
    <row r="10" spans="1:12">
      <c r="A10" s="24">
        <v>-106</v>
      </c>
      <c r="B10" s="25" t="s">
        <v>26</v>
      </c>
      <c r="C10" s="24" t="s">
        <v>18</v>
      </c>
      <c r="D10" s="25" t="s">
        <v>14</v>
      </c>
      <c r="E10" s="24" t="s">
        <v>21</v>
      </c>
      <c r="F10" s="26">
        <v>3.6</v>
      </c>
      <c r="G10" s="15"/>
      <c r="H10" s="16"/>
      <c r="I10" s="27">
        <f>F10</f>
        <v>3.6</v>
      </c>
      <c r="J10" s="16"/>
      <c r="K10" s="16"/>
      <c r="L10" s="19" t="s">
        <v>16</v>
      </c>
    </row>
    <row r="11" spans="1:12">
      <c r="A11" s="20">
        <v>-107</v>
      </c>
      <c r="B11" s="21" t="s">
        <v>27</v>
      </c>
      <c r="C11" s="20" t="s">
        <v>13</v>
      </c>
      <c r="D11" s="21" t="s">
        <v>18</v>
      </c>
      <c r="E11" s="20" t="s">
        <v>19</v>
      </c>
      <c r="F11" s="22">
        <v>5.8</v>
      </c>
      <c r="G11" s="15"/>
      <c r="H11" s="16"/>
      <c r="I11" s="17"/>
      <c r="J11" s="16"/>
      <c r="K11" s="23">
        <f>F11</f>
        <v>5.8</v>
      </c>
      <c r="L11" s="19" t="s">
        <v>16</v>
      </c>
    </row>
    <row r="12" spans="1:12" ht="30">
      <c r="A12" s="12">
        <v>-108</v>
      </c>
      <c r="B12" s="13" t="s">
        <v>28</v>
      </c>
      <c r="C12" s="12" t="s">
        <v>18</v>
      </c>
      <c r="D12" s="13" t="s">
        <v>29</v>
      </c>
      <c r="E12" s="12" t="s">
        <v>15</v>
      </c>
      <c r="F12" s="14">
        <v>23.3</v>
      </c>
      <c r="G12" s="15"/>
      <c r="H12" s="16"/>
      <c r="I12" s="17"/>
      <c r="J12" s="18">
        <f>F12</f>
        <v>23.3</v>
      </c>
      <c r="K12" s="16"/>
      <c r="L12" s="19" t="s">
        <v>16</v>
      </c>
    </row>
    <row r="13" spans="1:12">
      <c r="A13" s="12">
        <f>-108/1</f>
        <v>-108</v>
      </c>
      <c r="B13" s="13" t="s">
        <v>30</v>
      </c>
      <c r="C13" s="12" t="s">
        <v>18</v>
      </c>
      <c r="D13" s="13" t="s">
        <v>14</v>
      </c>
      <c r="E13" s="12" t="s">
        <v>15</v>
      </c>
      <c r="F13" s="14">
        <v>3.2</v>
      </c>
      <c r="G13" s="15"/>
      <c r="H13" s="16"/>
      <c r="I13" s="17"/>
      <c r="J13" s="18">
        <f>F13</f>
        <v>3.2</v>
      </c>
      <c r="K13" s="16"/>
      <c r="L13" s="19" t="s">
        <v>16</v>
      </c>
    </row>
    <row r="14" spans="1:12">
      <c r="A14" s="20">
        <f>-108/2</f>
        <v>-54</v>
      </c>
      <c r="B14" s="21" t="s">
        <v>31</v>
      </c>
      <c r="C14" s="20" t="s">
        <v>18</v>
      </c>
      <c r="D14" s="21" t="s">
        <v>18</v>
      </c>
      <c r="E14" s="20" t="s">
        <v>19</v>
      </c>
      <c r="F14" s="22">
        <v>2.6</v>
      </c>
      <c r="G14" s="15"/>
      <c r="H14" s="16"/>
      <c r="I14" s="17"/>
      <c r="J14" s="16"/>
      <c r="K14" s="23">
        <f>F14</f>
        <v>2.6</v>
      </c>
      <c r="L14" s="19" t="s">
        <v>16</v>
      </c>
    </row>
    <row r="15" spans="1:12" ht="30">
      <c r="A15" s="12">
        <v>-109</v>
      </c>
      <c r="B15" s="13" t="s">
        <v>32</v>
      </c>
      <c r="C15" s="12" t="s">
        <v>13</v>
      </c>
      <c r="D15" s="13" t="s">
        <v>29</v>
      </c>
      <c r="E15" s="12" t="s">
        <v>15</v>
      </c>
      <c r="F15" s="14">
        <v>17.8</v>
      </c>
      <c r="G15" s="15"/>
      <c r="H15" s="16"/>
      <c r="I15" s="17"/>
      <c r="J15" s="18">
        <f>F15</f>
        <v>17.8</v>
      </c>
      <c r="K15" s="16"/>
      <c r="L15" s="19" t="s">
        <v>16</v>
      </c>
    </row>
    <row r="16" spans="1:12">
      <c r="A16" s="20">
        <v>-110</v>
      </c>
      <c r="B16" s="21" t="s">
        <v>33</v>
      </c>
      <c r="C16" s="20" t="s">
        <v>13</v>
      </c>
      <c r="D16" s="21" t="s">
        <v>13</v>
      </c>
      <c r="E16" s="20" t="s">
        <v>19</v>
      </c>
      <c r="F16" s="22">
        <v>18.5</v>
      </c>
      <c r="G16" s="15"/>
      <c r="H16" s="16"/>
      <c r="I16" s="17"/>
      <c r="J16" s="16"/>
      <c r="K16" s="23">
        <f>F16</f>
        <v>18.5</v>
      </c>
      <c r="L16" s="19" t="s">
        <v>16</v>
      </c>
    </row>
    <row r="17" spans="1:12" ht="30">
      <c r="A17" s="12">
        <v>-111</v>
      </c>
      <c r="B17" s="13" t="s">
        <v>34</v>
      </c>
      <c r="C17" s="12" t="s">
        <v>13</v>
      </c>
      <c r="D17" s="13" t="s">
        <v>29</v>
      </c>
      <c r="E17" s="12" t="s">
        <v>15</v>
      </c>
      <c r="F17" s="14">
        <v>17.100000000000001</v>
      </c>
      <c r="G17" s="15"/>
      <c r="H17" s="16"/>
      <c r="I17" s="17"/>
      <c r="J17" s="18">
        <f>F17</f>
        <v>17.100000000000001</v>
      </c>
      <c r="K17" s="16"/>
      <c r="L17" s="19" t="s">
        <v>16</v>
      </c>
    </row>
    <row r="18" spans="1:12" ht="30">
      <c r="A18" s="12">
        <v>-113</v>
      </c>
      <c r="B18" s="13" t="s">
        <v>35</v>
      </c>
      <c r="C18" s="12" t="s">
        <v>18</v>
      </c>
      <c r="D18" s="13" t="s">
        <v>29</v>
      </c>
      <c r="E18" s="12" t="s">
        <v>15</v>
      </c>
      <c r="F18" s="14">
        <v>35.1</v>
      </c>
      <c r="G18" s="15"/>
      <c r="H18" s="16"/>
      <c r="I18" s="17"/>
      <c r="J18" s="18">
        <f>F18</f>
        <v>35.1</v>
      </c>
      <c r="K18" s="16"/>
      <c r="L18" s="19" t="s">
        <v>16</v>
      </c>
    </row>
    <row r="19" spans="1:12" ht="30">
      <c r="A19" s="24">
        <v>-114</v>
      </c>
      <c r="B19" s="25" t="s">
        <v>36</v>
      </c>
      <c r="C19" s="24" t="s">
        <v>37</v>
      </c>
      <c r="D19" s="25" t="s">
        <v>29</v>
      </c>
      <c r="E19" s="24" t="s">
        <v>21</v>
      </c>
      <c r="F19" s="26">
        <v>20.5</v>
      </c>
      <c r="G19" s="15"/>
      <c r="H19" s="16"/>
      <c r="I19" s="27">
        <f t="shared" ref="I19:I24" si="0">F19</f>
        <v>20.5</v>
      </c>
      <c r="J19" s="16"/>
      <c r="K19" s="16"/>
      <c r="L19" s="19" t="s">
        <v>16</v>
      </c>
    </row>
    <row r="20" spans="1:12">
      <c r="A20" s="24">
        <v>-115</v>
      </c>
      <c r="B20" s="25" t="s">
        <v>20</v>
      </c>
      <c r="C20" s="24" t="s">
        <v>37</v>
      </c>
      <c r="D20" s="25" t="s">
        <v>14</v>
      </c>
      <c r="E20" s="24" t="s">
        <v>21</v>
      </c>
      <c r="F20" s="26">
        <v>15.6</v>
      </c>
      <c r="G20" s="15"/>
      <c r="H20" s="16"/>
      <c r="I20" s="27">
        <f t="shared" si="0"/>
        <v>15.6</v>
      </c>
      <c r="J20" s="16"/>
      <c r="K20" s="16"/>
      <c r="L20" s="19" t="s">
        <v>16</v>
      </c>
    </row>
    <row r="21" spans="1:12" ht="30">
      <c r="A21" s="24">
        <v>-116</v>
      </c>
      <c r="B21" s="25" t="s">
        <v>38</v>
      </c>
      <c r="C21" s="24" t="s">
        <v>37</v>
      </c>
      <c r="D21" s="25" t="s">
        <v>14</v>
      </c>
      <c r="E21" s="24" t="s">
        <v>21</v>
      </c>
      <c r="F21" s="26">
        <v>17.600000000000001</v>
      </c>
      <c r="G21" s="15"/>
      <c r="H21" s="16"/>
      <c r="I21" s="27">
        <f t="shared" si="0"/>
        <v>17.600000000000001</v>
      </c>
      <c r="J21" s="16"/>
      <c r="K21" s="16"/>
      <c r="L21" s="19" t="s">
        <v>16</v>
      </c>
    </row>
    <row r="22" spans="1:12">
      <c r="A22" s="24">
        <v>-117</v>
      </c>
      <c r="B22" s="25" t="s">
        <v>39</v>
      </c>
      <c r="C22" s="24" t="s">
        <v>37</v>
      </c>
      <c r="D22" s="25" t="s">
        <v>14</v>
      </c>
      <c r="E22" s="24" t="s">
        <v>21</v>
      </c>
      <c r="F22" s="26">
        <v>17.100000000000001</v>
      </c>
      <c r="G22" s="15"/>
      <c r="H22" s="16"/>
      <c r="I22" s="27">
        <f t="shared" si="0"/>
        <v>17.100000000000001</v>
      </c>
      <c r="J22" s="16"/>
      <c r="K22" s="16"/>
      <c r="L22" s="19" t="s">
        <v>16</v>
      </c>
    </row>
    <row r="23" spans="1:12">
      <c r="A23" s="24">
        <v>-118</v>
      </c>
      <c r="B23" s="25" t="s">
        <v>40</v>
      </c>
      <c r="C23" s="24" t="s">
        <v>37</v>
      </c>
      <c r="D23" s="25" t="s">
        <v>14</v>
      </c>
      <c r="E23" s="24" t="s">
        <v>21</v>
      </c>
      <c r="F23" s="26">
        <v>16.899999999999999</v>
      </c>
      <c r="G23" s="15"/>
      <c r="H23" s="16"/>
      <c r="I23" s="27">
        <f t="shared" si="0"/>
        <v>16.899999999999999</v>
      </c>
      <c r="J23" s="16"/>
      <c r="K23" s="16"/>
      <c r="L23" s="19" t="s">
        <v>16</v>
      </c>
    </row>
    <row r="24" spans="1:12">
      <c r="A24" s="24">
        <v>-119</v>
      </c>
      <c r="B24" s="25" t="s">
        <v>41</v>
      </c>
      <c r="C24" s="24" t="s">
        <v>13</v>
      </c>
      <c r="D24" s="25" t="s">
        <v>14</v>
      </c>
      <c r="E24" s="24" t="s">
        <v>21</v>
      </c>
      <c r="F24" s="26">
        <v>8.6999999999999993</v>
      </c>
      <c r="G24" s="15"/>
      <c r="H24" s="16"/>
      <c r="I24" s="27">
        <f t="shared" si="0"/>
        <v>8.6999999999999993</v>
      </c>
      <c r="J24" s="16"/>
      <c r="K24" s="16"/>
      <c r="L24" s="19" t="s">
        <v>16</v>
      </c>
    </row>
    <row r="25" spans="1:12">
      <c r="A25" s="12">
        <v>-120</v>
      </c>
      <c r="B25" s="13" t="s">
        <v>42</v>
      </c>
      <c r="C25" s="12" t="s">
        <v>37</v>
      </c>
      <c r="D25" s="13" t="s">
        <v>14</v>
      </c>
      <c r="E25" s="12" t="s">
        <v>15</v>
      </c>
      <c r="F25" s="14">
        <v>21.4</v>
      </c>
      <c r="G25" s="15"/>
      <c r="H25" s="16"/>
      <c r="I25" s="17"/>
      <c r="J25" s="18">
        <f>F25</f>
        <v>21.4</v>
      </c>
      <c r="K25" s="16"/>
      <c r="L25" s="19" t="s">
        <v>16</v>
      </c>
    </row>
    <row r="26" spans="1:12">
      <c r="A26" s="12">
        <f>-120/1</f>
        <v>-120</v>
      </c>
      <c r="B26" s="13" t="s">
        <v>43</v>
      </c>
      <c r="C26" s="12" t="s">
        <v>37</v>
      </c>
      <c r="D26" s="13" t="s">
        <v>13</v>
      </c>
      <c r="E26" s="12" t="s">
        <v>15</v>
      </c>
      <c r="F26" s="14">
        <v>4.5999999999999996</v>
      </c>
      <c r="G26" s="15"/>
      <c r="H26" s="16"/>
      <c r="I26" s="17"/>
      <c r="J26" s="18">
        <f>F26</f>
        <v>4.5999999999999996</v>
      </c>
      <c r="K26" s="16"/>
      <c r="L26" s="19" t="s">
        <v>16</v>
      </c>
    </row>
    <row r="27" spans="1:12">
      <c r="A27" s="12">
        <f>-120/2</f>
        <v>-60</v>
      </c>
      <c r="B27" s="13" t="s">
        <v>44</v>
      </c>
      <c r="C27" s="12" t="s">
        <v>37</v>
      </c>
      <c r="D27" s="13" t="s">
        <v>14</v>
      </c>
      <c r="E27" s="12" t="s">
        <v>15</v>
      </c>
      <c r="F27" s="14">
        <v>4.5999999999999996</v>
      </c>
      <c r="G27" s="15"/>
      <c r="H27" s="16"/>
      <c r="I27" s="17"/>
      <c r="J27" s="18">
        <f>F27</f>
        <v>4.5999999999999996</v>
      </c>
      <c r="K27" s="16"/>
      <c r="L27" s="19" t="s">
        <v>16</v>
      </c>
    </row>
    <row r="28" spans="1:12">
      <c r="A28" s="20">
        <f>-120/3</f>
        <v>-40</v>
      </c>
      <c r="B28" s="21" t="s">
        <v>31</v>
      </c>
      <c r="C28" s="20" t="s">
        <v>18</v>
      </c>
      <c r="D28" s="21" t="s">
        <v>13</v>
      </c>
      <c r="E28" s="20" t="s">
        <v>19</v>
      </c>
      <c r="F28" s="22">
        <v>3</v>
      </c>
      <c r="G28" s="15"/>
      <c r="H28" s="16"/>
      <c r="I28" s="17"/>
      <c r="J28" s="16"/>
      <c r="K28" s="23">
        <f>F28</f>
        <v>3</v>
      </c>
      <c r="L28" s="19" t="s">
        <v>16</v>
      </c>
    </row>
    <row r="29" spans="1:12" ht="30">
      <c r="A29" s="12">
        <v>-121</v>
      </c>
      <c r="B29" s="13" t="s">
        <v>45</v>
      </c>
      <c r="C29" s="12" t="s">
        <v>37</v>
      </c>
      <c r="D29" s="13" t="s">
        <v>29</v>
      </c>
      <c r="E29" s="12" t="s">
        <v>15</v>
      </c>
      <c r="F29" s="14">
        <v>20.5</v>
      </c>
      <c r="G29" s="15"/>
      <c r="H29" s="16"/>
      <c r="I29" s="17"/>
      <c r="J29" s="18">
        <f>F29</f>
        <v>20.5</v>
      </c>
      <c r="K29" s="16"/>
      <c r="L29" s="19" t="s">
        <v>16</v>
      </c>
    </row>
    <row r="30" spans="1:12">
      <c r="A30" s="24">
        <v>-122</v>
      </c>
      <c r="B30" s="25" t="s">
        <v>12</v>
      </c>
      <c r="C30" s="24" t="s">
        <v>37</v>
      </c>
      <c r="D30" s="25" t="s">
        <v>14</v>
      </c>
      <c r="E30" s="24" t="s">
        <v>21</v>
      </c>
      <c r="F30" s="26">
        <v>23.7</v>
      </c>
      <c r="G30" s="15"/>
      <c r="H30" s="16"/>
      <c r="I30" s="27">
        <f>F30</f>
        <v>23.7</v>
      </c>
      <c r="J30" s="16"/>
      <c r="K30" s="16"/>
      <c r="L30" s="19" t="s">
        <v>16</v>
      </c>
    </row>
    <row r="31" spans="1:12">
      <c r="A31" s="28">
        <v>-123</v>
      </c>
      <c r="B31" s="29" t="s">
        <v>46</v>
      </c>
      <c r="C31" s="28" t="s">
        <v>13</v>
      </c>
      <c r="D31" s="29" t="s">
        <v>14</v>
      </c>
      <c r="E31" s="28"/>
      <c r="F31" s="30">
        <v>1.4</v>
      </c>
      <c r="G31" s="30">
        <f>F31</f>
        <v>1.4</v>
      </c>
      <c r="H31" s="16"/>
      <c r="I31" s="17"/>
      <c r="J31" s="16"/>
      <c r="K31" s="16"/>
      <c r="L31" s="31" t="s">
        <v>47</v>
      </c>
    </row>
    <row r="32" spans="1:12">
      <c r="A32" s="12">
        <v>-124</v>
      </c>
      <c r="B32" s="13" t="s">
        <v>48</v>
      </c>
      <c r="C32" s="32" t="s">
        <v>49</v>
      </c>
      <c r="D32" s="13" t="s">
        <v>14</v>
      </c>
      <c r="E32" s="12" t="s">
        <v>15</v>
      </c>
      <c r="F32" s="14">
        <v>83.7</v>
      </c>
      <c r="G32" s="15"/>
      <c r="H32" s="16"/>
      <c r="I32" s="17"/>
      <c r="J32" s="18">
        <f>F32</f>
        <v>83.7</v>
      </c>
      <c r="K32" s="16"/>
      <c r="L32" s="19" t="s">
        <v>16</v>
      </c>
    </row>
    <row r="33" spans="1:12">
      <c r="A33" s="20">
        <v>-125</v>
      </c>
      <c r="B33" s="21" t="s">
        <v>30</v>
      </c>
      <c r="C33" s="20" t="s">
        <v>13</v>
      </c>
      <c r="D33" s="21" t="s">
        <v>14</v>
      </c>
      <c r="E33" s="20" t="s">
        <v>19</v>
      </c>
      <c r="F33" s="22">
        <v>2.9</v>
      </c>
      <c r="G33" s="15"/>
      <c r="H33" s="16"/>
      <c r="I33" s="17"/>
      <c r="J33" s="16"/>
      <c r="K33" s="23">
        <f>F33</f>
        <v>2.9</v>
      </c>
      <c r="L33" s="19" t="s">
        <v>16</v>
      </c>
    </row>
    <row r="34" spans="1:12" ht="30">
      <c r="A34" s="20">
        <f>-125/1</f>
        <v>-125</v>
      </c>
      <c r="B34" s="21" t="s">
        <v>50</v>
      </c>
      <c r="C34" s="20" t="s">
        <v>13</v>
      </c>
      <c r="D34" s="21" t="s">
        <v>29</v>
      </c>
      <c r="E34" s="20" t="s">
        <v>19</v>
      </c>
      <c r="F34" s="22">
        <v>9.6999999999999993</v>
      </c>
      <c r="G34" s="15"/>
      <c r="H34" s="16"/>
      <c r="I34" s="17"/>
      <c r="J34" s="16"/>
      <c r="K34" s="23">
        <f>F34</f>
        <v>9.6999999999999993</v>
      </c>
      <c r="L34" s="19" t="s">
        <v>16</v>
      </c>
    </row>
    <row r="35" spans="1:12" ht="30">
      <c r="A35" s="24">
        <v>-126</v>
      </c>
      <c r="B35" s="25" t="s">
        <v>51</v>
      </c>
      <c r="C35" s="24" t="s">
        <v>37</v>
      </c>
      <c r="D35" s="25" t="s">
        <v>14</v>
      </c>
      <c r="E35" s="24" t="s">
        <v>21</v>
      </c>
      <c r="F35" s="26">
        <v>13.6</v>
      </c>
      <c r="G35" s="15"/>
      <c r="H35" s="16"/>
      <c r="I35" s="27">
        <f>F35</f>
        <v>13.6</v>
      </c>
      <c r="J35" s="16"/>
      <c r="K35" s="16"/>
      <c r="L35" s="19" t="s">
        <v>16</v>
      </c>
    </row>
    <row r="36" spans="1:12">
      <c r="A36" s="20">
        <f>-126/1</f>
        <v>-126</v>
      </c>
      <c r="B36" s="21" t="s">
        <v>24</v>
      </c>
      <c r="C36" s="20" t="s">
        <v>13</v>
      </c>
      <c r="D36" s="21" t="s">
        <v>13</v>
      </c>
      <c r="E36" s="20" t="s">
        <v>19</v>
      </c>
      <c r="F36" s="22">
        <v>3.4</v>
      </c>
      <c r="G36" s="15"/>
      <c r="H36" s="16"/>
      <c r="I36" s="17"/>
      <c r="J36" s="16"/>
      <c r="K36" s="23">
        <f>F36</f>
        <v>3.4</v>
      </c>
      <c r="L36" s="19" t="s">
        <v>16</v>
      </c>
    </row>
    <row r="37" spans="1:12" ht="30">
      <c r="A37" s="24">
        <v>-127</v>
      </c>
      <c r="B37" s="25" t="s">
        <v>52</v>
      </c>
      <c r="C37" s="24" t="s">
        <v>37</v>
      </c>
      <c r="D37" s="25" t="s">
        <v>14</v>
      </c>
      <c r="E37" s="24" t="s">
        <v>21</v>
      </c>
      <c r="F37" s="26">
        <v>16.8</v>
      </c>
      <c r="G37" s="15"/>
      <c r="H37" s="16"/>
      <c r="I37" s="27">
        <f>F37</f>
        <v>16.8</v>
      </c>
      <c r="J37" s="16"/>
      <c r="K37" s="16"/>
      <c r="L37" s="19" t="s">
        <v>16</v>
      </c>
    </row>
    <row r="38" spans="1:12">
      <c r="A38" s="24">
        <v>-128</v>
      </c>
      <c r="B38" s="25" t="s">
        <v>53</v>
      </c>
      <c r="C38" s="24" t="s">
        <v>37</v>
      </c>
      <c r="D38" s="25" t="s">
        <v>14</v>
      </c>
      <c r="E38" s="24" t="s">
        <v>21</v>
      </c>
      <c r="F38" s="26">
        <v>14.1</v>
      </c>
      <c r="G38" s="15"/>
      <c r="H38" s="16"/>
      <c r="I38" s="27">
        <f>F38</f>
        <v>14.1</v>
      </c>
      <c r="J38" s="16"/>
      <c r="K38" s="16"/>
      <c r="L38" s="19" t="s">
        <v>16</v>
      </c>
    </row>
    <row r="39" spans="1:12">
      <c r="A39" s="20">
        <v>-129</v>
      </c>
      <c r="B39" s="21" t="s">
        <v>54</v>
      </c>
      <c r="C39" s="20" t="s">
        <v>13</v>
      </c>
      <c r="D39" s="21" t="s">
        <v>13</v>
      </c>
      <c r="E39" s="20" t="s">
        <v>19</v>
      </c>
      <c r="F39" s="22">
        <v>5.8</v>
      </c>
      <c r="G39" s="15"/>
      <c r="H39" s="16"/>
      <c r="I39" s="17"/>
      <c r="J39" s="16"/>
      <c r="K39" s="23">
        <f>F39</f>
        <v>5.8</v>
      </c>
      <c r="L39" s="19" t="s">
        <v>16</v>
      </c>
    </row>
    <row r="40" spans="1:12">
      <c r="A40" s="24">
        <v>-130</v>
      </c>
      <c r="B40" s="25" t="s">
        <v>55</v>
      </c>
      <c r="C40" s="24" t="s">
        <v>37</v>
      </c>
      <c r="D40" s="25" t="s">
        <v>14</v>
      </c>
      <c r="E40" s="24" t="s">
        <v>21</v>
      </c>
      <c r="F40" s="26">
        <v>7.6</v>
      </c>
      <c r="G40" s="15"/>
      <c r="H40" s="16"/>
      <c r="I40" s="27">
        <f>F40</f>
        <v>7.6</v>
      </c>
      <c r="J40" s="16"/>
      <c r="K40" s="16"/>
      <c r="L40" s="19" t="s">
        <v>16</v>
      </c>
    </row>
    <row r="41" spans="1:12">
      <c r="A41" s="28">
        <v>-131</v>
      </c>
      <c r="B41" s="29" t="s">
        <v>56</v>
      </c>
      <c r="C41" s="28" t="s">
        <v>13</v>
      </c>
      <c r="D41" s="29" t="s">
        <v>14</v>
      </c>
      <c r="E41" s="28"/>
      <c r="F41" s="30">
        <v>4.7</v>
      </c>
      <c r="G41" s="30">
        <f>F41</f>
        <v>4.7</v>
      </c>
      <c r="H41" s="16"/>
      <c r="I41" s="17"/>
      <c r="J41" s="16"/>
      <c r="K41" s="16"/>
      <c r="L41" s="31" t="s">
        <v>47</v>
      </c>
    </row>
    <row r="42" spans="1:12">
      <c r="A42" s="24">
        <v>-132</v>
      </c>
      <c r="B42" s="25" t="s">
        <v>57</v>
      </c>
      <c r="C42" s="24" t="s">
        <v>37</v>
      </c>
      <c r="D42" s="25" t="s">
        <v>14</v>
      </c>
      <c r="E42" s="24" t="s">
        <v>21</v>
      </c>
      <c r="F42" s="26">
        <v>3</v>
      </c>
      <c r="G42" s="15"/>
      <c r="H42" s="16"/>
      <c r="I42" s="27">
        <f>F42</f>
        <v>3</v>
      </c>
      <c r="J42" s="16"/>
      <c r="K42" s="16"/>
      <c r="L42" s="19" t="s">
        <v>16</v>
      </c>
    </row>
    <row r="43" spans="1:12">
      <c r="A43" s="24">
        <v>-133</v>
      </c>
      <c r="B43" s="25" t="s">
        <v>58</v>
      </c>
      <c r="C43" s="24" t="s">
        <v>37</v>
      </c>
      <c r="D43" s="25" t="s">
        <v>14</v>
      </c>
      <c r="E43" s="24" t="s">
        <v>21</v>
      </c>
      <c r="F43" s="26">
        <v>4.5999999999999996</v>
      </c>
      <c r="G43" s="15"/>
      <c r="H43" s="16"/>
      <c r="I43" s="27">
        <f>F43</f>
        <v>4.5999999999999996</v>
      </c>
      <c r="J43" s="16"/>
      <c r="K43" s="16"/>
      <c r="L43" s="19" t="s">
        <v>16</v>
      </c>
    </row>
    <row r="44" spans="1:12">
      <c r="A44" s="28">
        <v>-134</v>
      </c>
      <c r="B44" s="29" t="s">
        <v>59</v>
      </c>
      <c r="C44" s="28" t="s">
        <v>13</v>
      </c>
      <c r="D44" s="29" t="s">
        <v>14</v>
      </c>
      <c r="E44" s="28"/>
      <c r="F44" s="30">
        <v>8.1999999999999993</v>
      </c>
      <c r="G44" s="30">
        <f>F44</f>
        <v>8.1999999999999993</v>
      </c>
      <c r="H44" s="16"/>
      <c r="I44" s="17"/>
      <c r="J44" s="16"/>
      <c r="K44" s="16"/>
      <c r="L44" s="31" t="s">
        <v>47</v>
      </c>
    </row>
    <row r="45" spans="1:12">
      <c r="A45" s="20">
        <v>-135</v>
      </c>
      <c r="B45" s="21" t="s">
        <v>24</v>
      </c>
      <c r="C45" s="20" t="s">
        <v>13</v>
      </c>
      <c r="D45" s="21" t="s">
        <v>13</v>
      </c>
      <c r="E45" s="20" t="s">
        <v>19</v>
      </c>
      <c r="F45" s="22">
        <v>5.7</v>
      </c>
      <c r="G45" s="15"/>
      <c r="H45" s="16"/>
      <c r="I45" s="17"/>
      <c r="J45" s="16"/>
      <c r="K45" s="23">
        <f>F45</f>
        <v>5.7</v>
      </c>
      <c r="L45" s="19" t="s">
        <v>16</v>
      </c>
    </row>
    <row r="46" spans="1:12">
      <c r="A46" s="20">
        <v>-136</v>
      </c>
      <c r="B46" s="21" t="s">
        <v>24</v>
      </c>
      <c r="C46" s="20" t="s">
        <v>13</v>
      </c>
      <c r="D46" s="21" t="s">
        <v>13</v>
      </c>
      <c r="E46" s="20" t="s">
        <v>19</v>
      </c>
      <c r="F46" s="22">
        <v>3.4</v>
      </c>
      <c r="G46" s="15"/>
      <c r="H46" s="16"/>
      <c r="I46" s="17"/>
      <c r="J46" s="16"/>
      <c r="K46" s="23">
        <f>F46</f>
        <v>3.4</v>
      </c>
      <c r="L46" s="19" t="s">
        <v>16</v>
      </c>
    </row>
    <row r="47" spans="1:12">
      <c r="A47" s="28">
        <v>-137</v>
      </c>
      <c r="B47" s="29" t="s">
        <v>26</v>
      </c>
      <c r="C47" s="28" t="s">
        <v>13</v>
      </c>
      <c r="D47" s="29" t="s">
        <v>14</v>
      </c>
      <c r="E47" s="28"/>
      <c r="F47" s="30">
        <v>7.7</v>
      </c>
      <c r="G47" s="30">
        <f>F47</f>
        <v>7.7</v>
      </c>
      <c r="H47" s="16"/>
      <c r="I47" s="17"/>
      <c r="J47" s="16"/>
      <c r="K47" s="16"/>
      <c r="L47" s="31" t="s">
        <v>47</v>
      </c>
    </row>
    <row r="48" spans="1:12">
      <c r="A48" s="24">
        <v>-138</v>
      </c>
      <c r="B48" s="25" t="s">
        <v>60</v>
      </c>
      <c r="C48" s="24" t="s">
        <v>13</v>
      </c>
      <c r="D48" s="25" t="s">
        <v>14</v>
      </c>
      <c r="E48" s="24" t="s">
        <v>21</v>
      </c>
      <c r="F48" s="26">
        <v>38.200000000000003</v>
      </c>
      <c r="G48" s="15"/>
      <c r="H48" s="16"/>
      <c r="I48" s="27">
        <f>F48</f>
        <v>38.200000000000003</v>
      </c>
      <c r="J48" s="16"/>
      <c r="K48" s="16"/>
      <c r="L48" s="19" t="s">
        <v>16</v>
      </c>
    </row>
    <row r="49" spans="1:12">
      <c r="A49" s="24">
        <f>-138/1</f>
        <v>-138</v>
      </c>
      <c r="B49" s="25" t="s">
        <v>61</v>
      </c>
      <c r="C49" s="24" t="s">
        <v>13</v>
      </c>
      <c r="D49" s="25" t="s">
        <v>14</v>
      </c>
      <c r="E49" s="24" t="s">
        <v>21</v>
      </c>
      <c r="F49" s="26">
        <v>2.4</v>
      </c>
      <c r="G49" s="15"/>
      <c r="H49" s="16"/>
      <c r="I49" s="27">
        <f>F49</f>
        <v>2.4</v>
      </c>
      <c r="J49" s="16"/>
      <c r="K49" s="16"/>
      <c r="L49" s="19" t="s">
        <v>16</v>
      </c>
    </row>
    <row r="50" spans="1:12">
      <c r="A50" s="24">
        <f>-138/2</f>
        <v>-69</v>
      </c>
      <c r="B50" s="25" t="s">
        <v>30</v>
      </c>
      <c r="C50" s="24" t="s">
        <v>13</v>
      </c>
      <c r="D50" s="25" t="s">
        <v>14</v>
      </c>
      <c r="E50" s="24" t="s">
        <v>21</v>
      </c>
      <c r="F50" s="26">
        <v>3.4</v>
      </c>
      <c r="G50" s="15"/>
      <c r="H50" s="16"/>
      <c r="I50" s="27">
        <f>F50</f>
        <v>3.4</v>
      </c>
      <c r="J50" s="16"/>
      <c r="K50" s="16"/>
      <c r="L50" s="19" t="s">
        <v>16</v>
      </c>
    </row>
    <row r="51" spans="1:12">
      <c r="A51" s="20">
        <f>-138/3</f>
        <v>-46</v>
      </c>
      <c r="B51" s="21" t="s">
        <v>31</v>
      </c>
      <c r="C51" s="20" t="s">
        <v>18</v>
      </c>
      <c r="D51" s="21" t="s">
        <v>13</v>
      </c>
      <c r="E51" s="20"/>
      <c r="F51" s="22">
        <v>1.1000000000000001</v>
      </c>
      <c r="G51" s="15"/>
      <c r="H51" s="16"/>
      <c r="I51" s="17"/>
      <c r="J51" s="16"/>
      <c r="K51" s="23">
        <f>F51</f>
        <v>1.1000000000000001</v>
      </c>
      <c r="L51" s="19" t="s">
        <v>16</v>
      </c>
    </row>
    <row r="52" spans="1:12">
      <c r="A52" s="24">
        <v>-139</v>
      </c>
      <c r="B52" s="25" t="s">
        <v>62</v>
      </c>
      <c r="C52" s="24" t="s">
        <v>13</v>
      </c>
      <c r="D52" s="25" t="s">
        <v>14</v>
      </c>
      <c r="E52" s="24" t="s">
        <v>21</v>
      </c>
      <c r="F52" s="26">
        <v>15.4</v>
      </c>
      <c r="G52" s="15"/>
      <c r="H52" s="16"/>
      <c r="I52" s="27">
        <f t="shared" ref="I52:I57" si="1">F52</f>
        <v>15.4</v>
      </c>
      <c r="J52" s="16"/>
      <c r="K52" s="16"/>
      <c r="L52" s="19" t="s">
        <v>16</v>
      </c>
    </row>
    <row r="53" spans="1:12">
      <c r="A53" s="24">
        <v>-140</v>
      </c>
      <c r="B53" s="25" t="s">
        <v>63</v>
      </c>
      <c r="C53" s="24" t="s">
        <v>37</v>
      </c>
      <c r="D53" s="25" t="s">
        <v>14</v>
      </c>
      <c r="E53" s="24" t="s">
        <v>21</v>
      </c>
      <c r="F53" s="26">
        <v>28.4</v>
      </c>
      <c r="G53" s="15"/>
      <c r="H53" s="16"/>
      <c r="I53" s="27">
        <f t="shared" si="1"/>
        <v>28.4</v>
      </c>
      <c r="J53" s="16"/>
      <c r="K53" s="16"/>
      <c r="L53" s="19" t="s">
        <v>16</v>
      </c>
    </row>
    <row r="54" spans="1:12">
      <c r="A54" s="24">
        <f>-140/1</f>
        <v>-140</v>
      </c>
      <c r="B54" s="25" t="s">
        <v>61</v>
      </c>
      <c r="C54" s="24" t="s">
        <v>37</v>
      </c>
      <c r="D54" s="25" t="s">
        <v>14</v>
      </c>
      <c r="E54" s="24" t="s">
        <v>21</v>
      </c>
      <c r="F54" s="26">
        <v>3.6</v>
      </c>
      <c r="G54" s="15"/>
      <c r="H54" s="16"/>
      <c r="I54" s="27">
        <f t="shared" si="1"/>
        <v>3.6</v>
      </c>
      <c r="J54" s="16"/>
      <c r="K54" s="16"/>
      <c r="L54" s="19" t="s">
        <v>16</v>
      </c>
    </row>
    <row r="55" spans="1:12">
      <c r="A55" s="24">
        <v>-141</v>
      </c>
      <c r="B55" s="25" t="s">
        <v>64</v>
      </c>
      <c r="C55" s="24" t="s">
        <v>37</v>
      </c>
      <c r="D55" s="25" t="s">
        <v>14</v>
      </c>
      <c r="E55" s="24" t="s">
        <v>21</v>
      </c>
      <c r="F55" s="26">
        <v>1.4</v>
      </c>
      <c r="G55" s="15"/>
      <c r="H55" s="16"/>
      <c r="I55" s="27">
        <f t="shared" si="1"/>
        <v>1.4</v>
      </c>
      <c r="J55" s="16"/>
      <c r="K55" s="16"/>
      <c r="L55" s="19" t="s">
        <v>16</v>
      </c>
    </row>
    <row r="56" spans="1:12">
      <c r="A56" s="24">
        <v>-142</v>
      </c>
      <c r="B56" s="25" t="s">
        <v>30</v>
      </c>
      <c r="C56" s="24" t="s">
        <v>37</v>
      </c>
      <c r="D56" s="25" t="s">
        <v>14</v>
      </c>
      <c r="E56" s="24" t="s">
        <v>21</v>
      </c>
      <c r="F56" s="26">
        <v>5.3</v>
      </c>
      <c r="G56" s="15"/>
      <c r="H56" s="16"/>
      <c r="I56" s="27">
        <f t="shared" si="1"/>
        <v>5.3</v>
      </c>
      <c r="J56" s="16"/>
      <c r="K56" s="16"/>
      <c r="L56" s="19" t="s">
        <v>16</v>
      </c>
    </row>
    <row r="57" spans="1:12">
      <c r="A57" s="24">
        <f>-142/1</f>
        <v>-142</v>
      </c>
      <c r="B57" s="25" t="s">
        <v>65</v>
      </c>
      <c r="C57" s="24" t="s">
        <v>37</v>
      </c>
      <c r="D57" s="25" t="s">
        <v>14</v>
      </c>
      <c r="E57" s="24" t="s">
        <v>21</v>
      </c>
      <c r="F57" s="26">
        <v>13.2</v>
      </c>
      <c r="G57" s="15"/>
      <c r="H57" s="16"/>
      <c r="I57" s="27">
        <f t="shared" si="1"/>
        <v>13.2</v>
      </c>
      <c r="J57" s="16"/>
      <c r="K57" s="16"/>
      <c r="L57" s="19" t="s">
        <v>16</v>
      </c>
    </row>
    <row r="58" spans="1:12">
      <c r="A58" s="20">
        <f>-142/2</f>
        <v>-71</v>
      </c>
      <c r="B58" s="21" t="s">
        <v>24</v>
      </c>
      <c r="C58" s="20" t="s">
        <v>13</v>
      </c>
      <c r="D58" s="21" t="s">
        <v>13</v>
      </c>
      <c r="E58" s="20" t="s">
        <v>19</v>
      </c>
      <c r="F58" s="22">
        <v>6.5</v>
      </c>
      <c r="G58" s="15"/>
      <c r="H58" s="16"/>
      <c r="I58" s="17"/>
      <c r="J58" s="16"/>
      <c r="K58" s="23">
        <f>F58</f>
        <v>6.5</v>
      </c>
      <c r="L58" s="19" t="s">
        <v>16</v>
      </c>
    </row>
    <row r="59" spans="1:12">
      <c r="A59" s="24">
        <v>-143</v>
      </c>
      <c r="B59" s="25" t="s">
        <v>66</v>
      </c>
      <c r="C59" s="24" t="s">
        <v>18</v>
      </c>
      <c r="D59" s="25" t="s">
        <v>14</v>
      </c>
      <c r="E59" s="24" t="s">
        <v>21</v>
      </c>
      <c r="F59" s="26">
        <v>23.6</v>
      </c>
      <c r="G59" s="15"/>
      <c r="H59" s="16"/>
      <c r="I59" s="27">
        <f>F59</f>
        <v>23.6</v>
      </c>
      <c r="J59" s="16"/>
      <c r="K59" s="16"/>
      <c r="L59" s="19" t="s">
        <v>16</v>
      </c>
    </row>
    <row r="60" spans="1:12">
      <c r="A60" s="24">
        <v>-144</v>
      </c>
      <c r="B60" s="25" t="s">
        <v>67</v>
      </c>
      <c r="C60" s="24" t="s">
        <v>37</v>
      </c>
      <c r="D60" s="25" t="s">
        <v>14</v>
      </c>
      <c r="E60" s="24" t="s">
        <v>21</v>
      </c>
      <c r="F60" s="26">
        <v>11.2</v>
      </c>
      <c r="G60" s="15"/>
      <c r="H60" s="16"/>
      <c r="I60" s="27">
        <f>F60</f>
        <v>11.2</v>
      </c>
      <c r="J60" s="16"/>
      <c r="K60" s="16"/>
      <c r="L60" s="19" t="s">
        <v>16</v>
      </c>
    </row>
    <row r="61" spans="1:12">
      <c r="A61" s="24">
        <f>-144/1</f>
        <v>-144</v>
      </c>
      <c r="B61" s="25" t="s">
        <v>68</v>
      </c>
      <c r="C61" s="24" t="s">
        <v>37</v>
      </c>
      <c r="D61" s="25" t="s">
        <v>14</v>
      </c>
      <c r="E61" s="24" t="s">
        <v>21</v>
      </c>
      <c r="F61" s="26">
        <v>17.8</v>
      </c>
      <c r="G61" s="15"/>
      <c r="H61" s="16"/>
      <c r="I61" s="27">
        <f>F61</f>
        <v>17.8</v>
      </c>
      <c r="J61" s="16"/>
      <c r="K61" s="16"/>
      <c r="L61" s="19" t="s">
        <v>16</v>
      </c>
    </row>
    <row r="62" spans="1:12">
      <c r="A62" s="24">
        <v>-145</v>
      </c>
      <c r="B62" s="25" t="s">
        <v>69</v>
      </c>
      <c r="C62" s="24" t="s">
        <v>13</v>
      </c>
      <c r="D62" s="25" t="s">
        <v>14</v>
      </c>
      <c r="E62" s="24" t="s">
        <v>21</v>
      </c>
      <c r="F62" s="26">
        <v>10.8</v>
      </c>
      <c r="G62" s="15"/>
      <c r="H62" s="16"/>
      <c r="I62" s="27">
        <f>F62</f>
        <v>10.8</v>
      </c>
      <c r="J62" s="16"/>
      <c r="K62" s="16"/>
      <c r="L62" s="19" t="s">
        <v>16</v>
      </c>
    </row>
    <row r="63" spans="1:12">
      <c r="A63" s="28">
        <v>-146</v>
      </c>
      <c r="B63" s="29" t="s">
        <v>70</v>
      </c>
      <c r="C63" s="28" t="s">
        <v>13</v>
      </c>
      <c r="D63" s="29" t="s">
        <v>14</v>
      </c>
      <c r="E63" s="24" t="s">
        <v>21</v>
      </c>
      <c r="F63" s="30">
        <v>6.9</v>
      </c>
      <c r="G63" s="30">
        <f>F63</f>
        <v>6.9</v>
      </c>
      <c r="H63" s="16"/>
      <c r="I63" s="17"/>
      <c r="J63" s="16"/>
      <c r="K63" s="16"/>
      <c r="L63" s="31" t="s">
        <v>47</v>
      </c>
    </row>
    <row r="64" spans="1:12">
      <c r="A64" s="28">
        <f>-146/1</f>
        <v>-146</v>
      </c>
      <c r="B64" s="29" t="s">
        <v>70</v>
      </c>
      <c r="C64" s="28" t="s">
        <v>13</v>
      </c>
      <c r="D64" s="29" t="s">
        <v>14</v>
      </c>
      <c r="E64" s="24" t="s">
        <v>21</v>
      </c>
      <c r="F64" s="30">
        <v>3.9</v>
      </c>
      <c r="G64" s="30">
        <f>F64</f>
        <v>3.9</v>
      </c>
      <c r="H64" s="16"/>
      <c r="I64" s="17"/>
      <c r="J64" s="16"/>
      <c r="K64" s="16"/>
      <c r="L64" s="31" t="s">
        <v>47</v>
      </c>
    </row>
    <row r="65" spans="1:12">
      <c r="A65" s="28">
        <f>-146/2</f>
        <v>-73</v>
      </c>
      <c r="B65" s="29" t="s">
        <v>71</v>
      </c>
      <c r="C65" s="28" t="s">
        <v>13</v>
      </c>
      <c r="D65" s="29" t="s">
        <v>14</v>
      </c>
      <c r="E65" s="24" t="s">
        <v>21</v>
      </c>
      <c r="F65" s="30">
        <v>11.2</v>
      </c>
      <c r="G65" s="30">
        <f>F65</f>
        <v>11.2</v>
      </c>
      <c r="H65" s="16"/>
      <c r="I65" s="17"/>
      <c r="J65" s="16"/>
      <c r="K65" s="16"/>
      <c r="L65" s="31" t="s">
        <v>47</v>
      </c>
    </row>
    <row r="66" spans="1:12">
      <c r="A66" s="28">
        <v>-147</v>
      </c>
      <c r="B66" s="29" t="s">
        <v>72</v>
      </c>
      <c r="C66" s="28" t="s">
        <v>18</v>
      </c>
      <c r="D66" s="29" t="s">
        <v>14</v>
      </c>
      <c r="E66" s="24" t="s">
        <v>21</v>
      </c>
      <c r="F66" s="30">
        <v>70.8</v>
      </c>
      <c r="G66" s="30">
        <f>F66</f>
        <v>70.8</v>
      </c>
      <c r="H66" s="16"/>
      <c r="I66" s="17"/>
      <c r="J66" s="16"/>
      <c r="K66" s="16"/>
      <c r="L66" s="31" t="s">
        <v>47</v>
      </c>
    </row>
    <row r="67" spans="1:12">
      <c r="A67" s="24">
        <v>-148</v>
      </c>
      <c r="B67" s="25" t="s">
        <v>73</v>
      </c>
      <c r="C67" s="24" t="s">
        <v>37</v>
      </c>
      <c r="D67" s="25" t="s">
        <v>14</v>
      </c>
      <c r="E67" s="24" t="s">
        <v>21</v>
      </c>
      <c r="F67" s="26">
        <v>14.8</v>
      </c>
      <c r="G67" s="15"/>
      <c r="H67" s="16"/>
      <c r="I67" s="27">
        <f>F67</f>
        <v>14.8</v>
      </c>
      <c r="J67" s="16"/>
      <c r="K67" s="16"/>
      <c r="L67" s="19" t="s">
        <v>16</v>
      </c>
    </row>
    <row r="68" spans="1:12">
      <c r="A68" s="24">
        <v>-149</v>
      </c>
      <c r="B68" s="25" t="s">
        <v>74</v>
      </c>
      <c r="C68" s="24" t="s">
        <v>37</v>
      </c>
      <c r="D68" s="25" t="s">
        <v>75</v>
      </c>
      <c r="E68" s="24" t="s">
        <v>21</v>
      </c>
      <c r="F68" s="26">
        <v>39.700000000000003</v>
      </c>
      <c r="G68" s="15"/>
      <c r="H68" s="16"/>
      <c r="I68" s="27">
        <f>F68</f>
        <v>39.700000000000003</v>
      </c>
      <c r="J68" s="16"/>
      <c r="K68" s="16"/>
      <c r="L68" s="19" t="s">
        <v>16</v>
      </c>
    </row>
    <row r="69" spans="1:12">
      <c r="A69" s="28">
        <v>-150</v>
      </c>
      <c r="B69" s="29" t="s">
        <v>76</v>
      </c>
      <c r="C69" s="28" t="s">
        <v>13</v>
      </c>
      <c r="D69" s="29" t="s">
        <v>14</v>
      </c>
      <c r="E69" s="24" t="s">
        <v>21</v>
      </c>
      <c r="F69" s="30">
        <v>5.9</v>
      </c>
      <c r="G69" s="30">
        <f>F69</f>
        <v>5.9</v>
      </c>
      <c r="H69" s="16"/>
      <c r="I69" s="17"/>
      <c r="J69" s="16"/>
      <c r="K69" s="16"/>
      <c r="L69" s="31" t="s">
        <v>47</v>
      </c>
    </row>
    <row r="70" spans="1:12" ht="30">
      <c r="A70" s="24" t="s">
        <v>77</v>
      </c>
      <c r="B70" s="25" t="s">
        <v>78</v>
      </c>
      <c r="C70" s="24" t="s">
        <v>79</v>
      </c>
      <c r="D70" s="25" t="s">
        <v>14</v>
      </c>
      <c r="E70" s="24" t="s">
        <v>21</v>
      </c>
      <c r="F70" s="26">
        <v>10.9</v>
      </c>
      <c r="G70" s="15"/>
      <c r="H70" s="16"/>
      <c r="I70" s="27">
        <f>F70</f>
        <v>10.9</v>
      </c>
      <c r="J70" s="16"/>
      <c r="K70" s="16"/>
      <c r="L70" s="19" t="s">
        <v>16</v>
      </c>
    </row>
    <row r="71" spans="1:12">
      <c r="A71" s="24" t="s">
        <v>80</v>
      </c>
      <c r="B71" s="25" t="s">
        <v>81</v>
      </c>
      <c r="C71" s="24" t="s">
        <v>37</v>
      </c>
      <c r="D71" s="25" t="s">
        <v>14</v>
      </c>
      <c r="E71" s="24" t="s">
        <v>21</v>
      </c>
      <c r="F71" s="26">
        <v>42.4</v>
      </c>
      <c r="G71" s="15"/>
      <c r="H71" s="16"/>
      <c r="I71" s="27">
        <f>F71</f>
        <v>42.4</v>
      </c>
      <c r="J71" s="16"/>
      <c r="K71" s="16"/>
      <c r="L71" s="19" t="s">
        <v>16</v>
      </c>
    </row>
    <row r="72" spans="1:12">
      <c r="A72" s="24" t="s">
        <v>82</v>
      </c>
      <c r="B72" s="25" t="s">
        <v>41</v>
      </c>
      <c r="C72" s="24" t="s">
        <v>37</v>
      </c>
      <c r="D72" s="25" t="s">
        <v>14</v>
      </c>
      <c r="E72" s="24" t="s">
        <v>21</v>
      </c>
      <c r="F72" s="26">
        <v>3.9</v>
      </c>
      <c r="G72" s="15"/>
      <c r="H72" s="16"/>
      <c r="I72" s="27">
        <f>F72</f>
        <v>3.9</v>
      </c>
      <c r="J72" s="16"/>
      <c r="K72" s="16"/>
      <c r="L72" s="19" t="s">
        <v>16</v>
      </c>
    </row>
    <row r="73" spans="1:12">
      <c r="A73" s="24" t="s">
        <v>83</v>
      </c>
      <c r="B73" s="25" t="s">
        <v>84</v>
      </c>
      <c r="C73" s="24" t="s">
        <v>37</v>
      </c>
      <c r="D73" s="25" t="s">
        <v>14</v>
      </c>
      <c r="E73" s="24" t="s">
        <v>21</v>
      </c>
      <c r="F73" s="26">
        <v>29</v>
      </c>
      <c r="G73" s="15"/>
      <c r="H73" s="16"/>
      <c r="I73" s="27">
        <f>F73</f>
        <v>29</v>
      </c>
      <c r="J73" s="16"/>
      <c r="K73" s="16"/>
      <c r="L73" s="19" t="s">
        <v>16</v>
      </c>
    </row>
    <row r="74" spans="1:12">
      <c r="A74" s="33" t="s">
        <v>85</v>
      </c>
      <c r="B74" s="34" t="s">
        <v>86</v>
      </c>
      <c r="C74" s="33" t="s">
        <v>87</v>
      </c>
      <c r="D74" s="34" t="s">
        <v>88</v>
      </c>
      <c r="E74" s="24" t="s">
        <v>21</v>
      </c>
      <c r="F74" s="35">
        <v>70.400000000000006</v>
      </c>
      <c r="G74" s="15"/>
      <c r="H74" s="16"/>
      <c r="I74" s="27">
        <f>F74</f>
        <v>70.400000000000006</v>
      </c>
      <c r="J74" s="16"/>
      <c r="K74" s="16"/>
      <c r="L74" s="19" t="s">
        <v>16</v>
      </c>
    </row>
    <row r="75" spans="1:12">
      <c r="A75" s="28" t="s">
        <v>89</v>
      </c>
      <c r="B75" s="29" t="s">
        <v>90</v>
      </c>
      <c r="C75" s="28" t="s">
        <v>91</v>
      </c>
      <c r="D75" s="29" t="s">
        <v>14</v>
      </c>
      <c r="E75" s="24" t="s">
        <v>21</v>
      </c>
      <c r="F75" s="30">
        <v>17.5</v>
      </c>
      <c r="G75" s="30">
        <v>17.5</v>
      </c>
      <c r="H75" s="16"/>
      <c r="I75" s="36"/>
      <c r="J75" s="16"/>
      <c r="K75" s="16"/>
      <c r="L75" s="31" t="s">
        <v>47</v>
      </c>
    </row>
    <row r="76" spans="1:12">
      <c r="A76" s="24" t="s">
        <v>92</v>
      </c>
      <c r="B76" s="25" t="s">
        <v>74</v>
      </c>
      <c r="C76" s="24" t="s">
        <v>37</v>
      </c>
      <c r="D76" s="25" t="s">
        <v>14</v>
      </c>
      <c r="E76" s="24" t="s">
        <v>21</v>
      </c>
      <c r="F76" s="26">
        <v>90.9</v>
      </c>
      <c r="G76" s="15"/>
      <c r="H76" s="16"/>
      <c r="I76" s="27">
        <f t="shared" ref="I76:I83" si="2">F76</f>
        <v>90.9</v>
      </c>
      <c r="J76" s="16"/>
      <c r="K76" s="16"/>
      <c r="L76" s="19" t="s">
        <v>16</v>
      </c>
    </row>
    <row r="77" spans="1:12">
      <c r="A77" s="24" t="s">
        <v>93</v>
      </c>
      <c r="B77" s="25" t="s">
        <v>807</v>
      </c>
      <c r="C77" s="24" t="s">
        <v>37</v>
      </c>
      <c r="D77" s="25" t="s">
        <v>14</v>
      </c>
      <c r="E77" s="24" t="s">
        <v>21</v>
      </c>
      <c r="F77" s="26">
        <v>10.1</v>
      </c>
      <c r="G77" s="15"/>
      <c r="H77" s="16"/>
      <c r="I77" s="27">
        <f t="shared" si="2"/>
        <v>10.1</v>
      </c>
      <c r="J77" s="16"/>
      <c r="K77" s="16"/>
      <c r="L77" s="19" t="s">
        <v>16</v>
      </c>
    </row>
    <row r="78" spans="1:12">
      <c r="A78" s="24" t="s">
        <v>94</v>
      </c>
      <c r="B78" s="25" t="s">
        <v>808</v>
      </c>
      <c r="C78" s="24" t="s">
        <v>37</v>
      </c>
      <c r="D78" s="25" t="s">
        <v>14</v>
      </c>
      <c r="E78" s="24" t="s">
        <v>21</v>
      </c>
      <c r="F78" s="26">
        <v>7.6</v>
      </c>
      <c r="G78" s="15"/>
      <c r="H78" s="16"/>
      <c r="I78" s="27">
        <f t="shared" si="2"/>
        <v>7.6</v>
      </c>
      <c r="J78" s="16"/>
      <c r="K78" s="16"/>
      <c r="L78" s="19" t="s">
        <v>16</v>
      </c>
    </row>
    <row r="79" spans="1:12">
      <c r="A79" s="24" t="s">
        <v>95</v>
      </c>
      <c r="B79" s="25" t="s">
        <v>807</v>
      </c>
      <c r="C79" s="24" t="s">
        <v>810</v>
      </c>
      <c r="D79" s="25" t="s">
        <v>14</v>
      </c>
      <c r="E79" s="24" t="s">
        <v>21</v>
      </c>
      <c r="F79" s="26">
        <v>97.1</v>
      </c>
      <c r="G79" s="15"/>
      <c r="H79" s="16"/>
      <c r="I79" s="27">
        <f t="shared" si="2"/>
        <v>97.1</v>
      </c>
      <c r="J79" s="16"/>
      <c r="K79" s="16"/>
      <c r="L79" s="19" t="s">
        <v>16</v>
      </c>
    </row>
    <row r="80" spans="1:12">
      <c r="A80" s="24" t="s">
        <v>96</v>
      </c>
      <c r="B80" s="25" t="s">
        <v>809</v>
      </c>
      <c r="C80" s="24" t="s">
        <v>37</v>
      </c>
      <c r="D80" s="25" t="s">
        <v>14</v>
      </c>
      <c r="E80" s="24" t="s">
        <v>21</v>
      </c>
      <c r="F80" s="26">
        <v>20.399999999999999</v>
      </c>
      <c r="G80" s="15"/>
      <c r="H80" s="16"/>
      <c r="I80" s="27">
        <f t="shared" si="2"/>
        <v>20.399999999999999</v>
      </c>
      <c r="J80" s="16"/>
      <c r="K80" s="16"/>
      <c r="L80" s="19" t="s">
        <v>16</v>
      </c>
    </row>
    <row r="81" spans="1:1019">
      <c r="A81" s="576"/>
      <c r="B81" s="577" t="s">
        <v>811</v>
      </c>
      <c r="C81" s="576" t="s">
        <v>37</v>
      </c>
      <c r="D81" s="577" t="s">
        <v>813</v>
      </c>
      <c r="E81" s="576" t="s">
        <v>21</v>
      </c>
      <c r="F81" s="578">
        <v>3.75</v>
      </c>
      <c r="G81" s="15"/>
      <c r="H81" s="16"/>
      <c r="I81" s="569"/>
      <c r="J81" s="568">
        <f>F81</f>
        <v>3.75</v>
      </c>
      <c r="K81" s="16"/>
      <c r="L81" s="19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  <c r="IW81" s="120"/>
      <c r="IX81" s="120"/>
      <c r="IY81" s="120"/>
      <c r="IZ81" s="120"/>
      <c r="JA81" s="120"/>
      <c r="JB81" s="120"/>
      <c r="JC81" s="120"/>
      <c r="JD81" s="120"/>
      <c r="JE81" s="120"/>
      <c r="JF81" s="120"/>
      <c r="JG81" s="120"/>
      <c r="JH81" s="120"/>
      <c r="JI81" s="120"/>
      <c r="JJ81" s="120"/>
      <c r="JK81" s="120"/>
      <c r="JL81" s="120"/>
      <c r="JM81" s="120"/>
      <c r="JN81" s="120"/>
      <c r="JO81" s="120"/>
      <c r="JP81" s="120"/>
      <c r="JQ81" s="120"/>
      <c r="JR81" s="120"/>
      <c r="JS81" s="120"/>
      <c r="JT81" s="120"/>
      <c r="JU81" s="120"/>
      <c r="JV81" s="120"/>
      <c r="JW81" s="120"/>
      <c r="JX81" s="120"/>
      <c r="JY81" s="120"/>
      <c r="JZ81" s="120"/>
      <c r="KA81" s="120"/>
      <c r="KB81" s="120"/>
      <c r="KC81" s="120"/>
      <c r="KD81" s="120"/>
      <c r="KE81" s="120"/>
      <c r="KF81" s="120"/>
      <c r="KG81" s="120"/>
      <c r="KH81" s="120"/>
      <c r="KI81" s="120"/>
      <c r="KJ81" s="120"/>
      <c r="KK81" s="120"/>
      <c r="KL81" s="120"/>
      <c r="KM81" s="120"/>
      <c r="KN81" s="120"/>
      <c r="KO81" s="120"/>
      <c r="KP81" s="120"/>
      <c r="KQ81" s="120"/>
      <c r="KR81" s="120"/>
      <c r="KS81" s="120"/>
      <c r="KT81" s="120"/>
      <c r="KU81" s="120"/>
      <c r="KV81" s="120"/>
      <c r="KW81" s="120"/>
      <c r="KX81" s="120"/>
      <c r="KY81" s="120"/>
      <c r="KZ81" s="120"/>
      <c r="LA81" s="120"/>
      <c r="LB81" s="120"/>
      <c r="LC81" s="120"/>
      <c r="LD81" s="120"/>
      <c r="LE81" s="120"/>
      <c r="LF81" s="120"/>
      <c r="LG81" s="120"/>
      <c r="LH81" s="120"/>
      <c r="LI81" s="120"/>
      <c r="LJ81" s="120"/>
      <c r="LK81" s="120"/>
      <c r="LL81" s="120"/>
      <c r="LM81" s="120"/>
      <c r="LN81" s="120"/>
      <c r="LO81" s="120"/>
      <c r="LP81" s="120"/>
      <c r="LQ81" s="120"/>
      <c r="LR81" s="120"/>
      <c r="LS81" s="120"/>
      <c r="LT81" s="120"/>
      <c r="LU81" s="120"/>
      <c r="LV81" s="120"/>
      <c r="LW81" s="120"/>
      <c r="LX81" s="120"/>
      <c r="LY81" s="120"/>
      <c r="LZ81" s="120"/>
      <c r="MA81" s="120"/>
      <c r="MB81" s="120"/>
      <c r="MC81" s="120"/>
      <c r="MD81" s="120"/>
      <c r="ME81" s="120"/>
      <c r="MF81" s="120"/>
      <c r="MG81" s="120"/>
      <c r="MH81" s="120"/>
      <c r="MI81" s="120"/>
      <c r="MJ81" s="120"/>
      <c r="MK81" s="120"/>
      <c r="ML81" s="120"/>
      <c r="MM81" s="120"/>
      <c r="MN81" s="120"/>
      <c r="MO81" s="120"/>
      <c r="MP81" s="120"/>
      <c r="MQ81" s="120"/>
      <c r="MR81" s="120"/>
      <c r="MS81" s="120"/>
      <c r="MT81" s="120"/>
      <c r="MU81" s="120"/>
      <c r="MV81" s="120"/>
      <c r="MW81" s="120"/>
      <c r="MX81" s="120"/>
      <c r="MY81" s="120"/>
      <c r="MZ81" s="120"/>
      <c r="NA81" s="120"/>
      <c r="NB81" s="120"/>
      <c r="NC81" s="120"/>
      <c r="ND81" s="120"/>
      <c r="NE81" s="120"/>
      <c r="NF81" s="120"/>
      <c r="NG81" s="120"/>
      <c r="NH81" s="120"/>
      <c r="NI81" s="120"/>
      <c r="NJ81" s="120"/>
      <c r="NK81" s="120"/>
      <c r="NL81" s="120"/>
      <c r="NM81" s="120"/>
      <c r="NN81" s="120"/>
      <c r="NO81" s="120"/>
      <c r="NP81" s="120"/>
      <c r="NQ81" s="120"/>
      <c r="NR81" s="120"/>
      <c r="NS81" s="120"/>
      <c r="NT81" s="120"/>
      <c r="NU81" s="120"/>
      <c r="NV81" s="120"/>
      <c r="NW81" s="120"/>
      <c r="NX81" s="120"/>
      <c r="NY81" s="120"/>
      <c r="NZ81" s="120"/>
      <c r="OA81" s="120"/>
      <c r="OB81" s="120"/>
      <c r="OC81" s="120"/>
      <c r="OD81" s="120"/>
      <c r="OE81" s="120"/>
      <c r="OF81" s="120"/>
      <c r="OG81" s="120"/>
      <c r="OH81" s="120"/>
      <c r="OI81" s="120"/>
      <c r="OJ81" s="120"/>
      <c r="OK81" s="120"/>
      <c r="OL81" s="120"/>
      <c r="OM81" s="120"/>
      <c r="ON81" s="120"/>
      <c r="OO81" s="120"/>
      <c r="OP81" s="120"/>
      <c r="OQ81" s="120"/>
      <c r="OR81" s="120"/>
      <c r="OS81" s="120"/>
      <c r="OT81" s="120"/>
      <c r="OU81" s="120"/>
      <c r="OV81" s="120"/>
      <c r="OW81" s="120"/>
      <c r="OX81" s="120"/>
      <c r="OY81" s="120"/>
      <c r="OZ81" s="120"/>
      <c r="PA81" s="120"/>
      <c r="PB81" s="120"/>
      <c r="PC81" s="120"/>
      <c r="PD81" s="120"/>
      <c r="PE81" s="120"/>
      <c r="PF81" s="120"/>
      <c r="PG81" s="120"/>
      <c r="PH81" s="120"/>
      <c r="PI81" s="120"/>
      <c r="PJ81" s="120"/>
      <c r="PK81" s="120"/>
      <c r="PL81" s="120"/>
      <c r="PM81" s="120"/>
      <c r="PN81" s="120"/>
      <c r="PO81" s="120"/>
      <c r="PP81" s="120"/>
      <c r="PQ81" s="120"/>
      <c r="PR81" s="120"/>
      <c r="PS81" s="120"/>
      <c r="PT81" s="120"/>
      <c r="PU81" s="120"/>
      <c r="PV81" s="120"/>
      <c r="PW81" s="120"/>
      <c r="PX81" s="120"/>
      <c r="PY81" s="120"/>
      <c r="PZ81" s="120"/>
      <c r="QA81" s="120"/>
      <c r="QB81" s="120"/>
      <c r="QC81" s="120"/>
      <c r="QD81" s="120"/>
      <c r="QE81" s="120"/>
      <c r="QF81" s="120"/>
      <c r="QG81" s="120"/>
      <c r="QH81" s="120"/>
      <c r="QI81" s="120"/>
      <c r="QJ81" s="120"/>
      <c r="QK81" s="120"/>
      <c r="QL81" s="120"/>
      <c r="QM81" s="120"/>
      <c r="QN81" s="120"/>
      <c r="QO81" s="120"/>
      <c r="QP81" s="120"/>
      <c r="QQ81" s="120"/>
      <c r="QR81" s="120"/>
      <c r="QS81" s="120"/>
      <c r="QT81" s="120"/>
      <c r="QU81" s="120"/>
      <c r="QV81" s="120"/>
      <c r="QW81" s="120"/>
      <c r="QX81" s="120"/>
      <c r="QY81" s="120"/>
      <c r="QZ81" s="120"/>
      <c r="RA81" s="120"/>
      <c r="RB81" s="120"/>
      <c r="RC81" s="120"/>
      <c r="RD81" s="120"/>
      <c r="RE81" s="120"/>
      <c r="RF81" s="120"/>
      <c r="RG81" s="120"/>
      <c r="RH81" s="120"/>
      <c r="RI81" s="120"/>
      <c r="RJ81" s="120"/>
      <c r="RK81" s="120"/>
      <c r="RL81" s="120"/>
      <c r="RM81" s="120"/>
      <c r="RN81" s="120"/>
      <c r="RO81" s="120"/>
      <c r="RP81" s="120"/>
      <c r="RQ81" s="120"/>
      <c r="RR81" s="120"/>
      <c r="RS81" s="120"/>
      <c r="RT81" s="120"/>
      <c r="RU81" s="120"/>
      <c r="RV81" s="120"/>
      <c r="RW81" s="120"/>
      <c r="RX81" s="120"/>
      <c r="RY81" s="120"/>
      <c r="RZ81" s="120"/>
      <c r="SA81" s="120"/>
      <c r="SB81" s="120"/>
      <c r="SC81" s="120"/>
      <c r="SD81" s="120"/>
      <c r="SE81" s="120"/>
      <c r="SF81" s="120"/>
      <c r="SG81" s="120"/>
      <c r="SH81" s="120"/>
      <c r="SI81" s="120"/>
      <c r="SJ81" s="120"/>
      <c r="SK81" s="120"/>
      <c r="SL81" s="120"/>
      <c r="SM81" s="120"/>
      <c r="SN81" s="120"/>
      <c r="SO81" s="120"/>
      <c r="SP81" s="120"/>
      <c r="SQ81" s="120"/>
      <c r="SR81" s="120"/>
      <c r="SS81" s="120"/>
      <c r="ST81" s="120"/>
      <c r="SU81" s="120"/>
      <c r="SV81" s="120"/>
      <c r="SW81" s="120"/>
      <c r="SX81" s="120"/>
      <c r="SY81" s="120"/>
      <c r="SZ81" s="120"/>
      <c r="TA81" s="120"/>
      <c r="TB81" s="120"/>
      <c r="TC81" s="120"/>
      <c r="TD81" s="120"/>
      <c r="TE81" s="120"/>
      <c r="TF81" s="120"/>
      <c r="TG81" s="120"/>
      <c r="TH81" s="120"/>
      <c r="TI81" s="120"/>
      <c r="TJ81" s="120"/>
      <c r="TK81" s="120"/>
      <c r="TL81" s="120"/>
      <c r="TM81" s="120"/>
      <c r="TN81" s="120"/>
      <c r="TO81" s="120"/>
      <c r="TP81" s="120"/>
      <c r="TQ81" s="120"/>
      <c r="TR81" s="120"/>
      <c r="TS81" s="120"/>
      <c r="TT81" s="120"/>
      <c r="TU81" s="120"/>
      <c r="TV81" s="120"/>
      <c r="TW81" s="120"/>
      <c r="TX81" s="120"/>
      <c r="TY81" s="120"/>
      <c r="TZ81" s="120"/>
      <c r="UA81" s="120"/>
      <c r="UB81" s="120"/>
      <c r="UC81" s="120"/>
      <c r="UD81" s="120"/>
      <c r="UE81" s="120"/>
      <c r="UF81" s="120"/>
      <c r="UG81" s="120"/>
      <c r="UH81" s="120"/>
      <c r="UI81" s="120"/>
      <c r="UJ81" s="120"/>
      <c r="UK81" s="120"/>
      <c r="UL81" s="120"/>
      <c r="UM81" s="120"/>
      <c r="UN81" s="120"/>
      <c r="UO81" s="120"/>
      <c r="UP81" s="120"/>
      <c r="UQ81" s="120"/>
      <c r="UR81" s="120"/>
      <c r="US81" s="120"/>
      <c r="UT81" s="120"/>
      <c r="UU81" s="120"/>
      <c r="UV81" s="120"/>
      <c r="UW81" s="120"/>
      <c r="UX81" s="120"/>
      <c r="UY81" s="120"/>
      <c r="UZ81" s="120"/>
      <c r="VA81" s="120"/>
      <c r="VB81" s="120"/>
      <c r="VC81" s="120"/>
      <c r="VD81" s="120"/>
      <c r="VE81" s="120"/>
      <c r="VF81" s="120"/>
      <c r="VG81" s="120"/>
      <c r="VH81" s="120"/>
      <c r="VI81" s="120"/>
      <c r="VJ81" s="120"/>
      <c r="VK81" s="120"/>
      <c r="VL81" s="120"/>
      <c r="VM81" s="120"/>
      <c r="VN81" s="120"/>
      <c r="VO81" s="120"/>
      <c r="VP81" s="120"/>
      <c r="VQ81" s="120"/>
      <c r="VR81" s="120"/>
      <c r="VS81" s="120"/>
      <c r="VT81" s="120"/>
      <c r="VU81" s="120"/>
      <c r="VV81" s="120"/>
      <c r="VW81" s="120"/>
      <c r="VX81" s="120"/>
      <c r="VY81" s="120"/>
      <c r="VZ81" s="120"/>
      <c r="WA81" s="120"/>
      <c r="WB81" s="120"/>
      <c r="WC81" s="120"/>
      <c r="WD81" s="120"/>
      <c r="WE81" s="120"/>
      <c r="WF81" s="120"/>
      <c r="WG81" s="120"/>
      <c r="WH81" s="120"/>
      <c r="WI81" s="120"/>
      <c r="WJ81" s="120"/>
      <c r="WK81" s="120"/>
      <c r="WL81" s="120"/>
      <c r="WM81" s="120"/>
      <c r="WN81" s="120"/>
      <c r="WO81" s="120"/>
      <c r="WP81" s="120"/>
      <c r="WQ81" s="120"/>
      <c r="WR81" s="120"/>
      <c r="WS81" s="120"/>
      <c r="WT81" s="120"/>
      <c r="WU81" s="120"/>
      <c r="WV81" s="120"/>
      <c r="WW81" s="120"/>
      <c r="WX81" s="120"/>
      <c r="WY81" s="120"/>
      <c r="WZ81" s="120"/>
      <c r="XA81" s="120"/>
      <c r="XB81" s="120"/>
      <c r="XC81" s="120"/>
      <c r="XD81" s="120"/>
      <c r="XE81" s="120"/>
      <c r="XF81" s="120"/>
      <c r="XG81" s="120"/>
      <c r="XH81" s="120"/>
      <c r="XI81" s="120"/>
      <c r="XJ81" s="120"/>
      <c r="XK81" s="120"/>
      <c r="XL81" s="120"/>
      <c r="XM81" s="120"/>
      <c r="XN81" s="120"/>
      <c r="XO81" s="120"/>
      <c r="XP81" s="120"/>
      <c r="XQ81" s="120"/>
      <c r="XR81" s="120"/>
      <c r="XS81" s="120"/>
      <c r="XT81" s="120"/>
      <c r="XU81" s="120"/>
      <c r="XV81" s="120"/>
      <c r="XW81" s="120"/>
      <c r="XX81" s="120"/>
      <c r="XY81" s="120"/>
      <c r="XZ81" s="120"/>
      <c r="YA81" s="120"/>
      <c r="YB81" s="120"/>
      <c r="YC81" s="120"/>
      <c r="YD81" s="120"/>
      <c r="YE81" s="120"/>
      <c r="YF81" s="120"/>
      <c r="YG81" s="120"/>
      <c r="YH81" s="120"/>
      <c r="YI81" s="120"/>
      <c r="YJ81" s="120"/>
      <c r="YK81" s="120"/>
      <c r="YL81" s="120"/>
      <c r="YM81" s="120"/>
      <c r="YN81" s="120"/>
      <c r="YO81" s="120"/>
      <c r="YP81" s="120"/>
      <c r="YQ81" s="120"/>
      <c r="YR81" s="120"/>
      <c r="YS81" s="120"/>
      <c r="YT81" s="120"/>
      <c r="YU81" s="120"/>
      <c r="YV81" s="120"/>
      <c r="YW81" s="120"/>
      <c r="YX81" s="120"/>
      <c r="YY81" s="120"/>
      <c r="YZ81" s="120"/>
      <c r="ZA81" s="120"/>
      <c r="ZB81" s="120"/>
      <c r="ZC81" s="120"/>
      <c r="ZD81" s="120"/>
      <c r="ZE81" s="120"/>
      <c r="ZF81" s="120"/>
      <c r="ZG81" s="120"/>
      <c r="ZH81" s="120"/>
      <c r="ZI81" s="120"/>
      <c r="ZJ81" s="120"/>
      <c r="ZK81" s="120"/>
      <c r="ZL81" s="120"/>
      <c r="ZM81" s="120"/>
      <c r="ZN81" s="120"/>
      <c r="ZO81" s="120"/>
      <c r="ZP81" s="120"/>
      <c r="ZQ81" s="120"/>
      <c r="ZR81" s="120"/>
      <c r="ZS81" s="120"/>
      <c r="ZT81" s="120"/>
      <c r="ZU81" s="120"/>
      <c r="ZV81" s="120"/>
      <c r="ZW81" s="120"/>
      <c r="ZX81" s="120"/>
      <c r="ZY81" s="120"/>
      <c r="ZZ81" s="120"/>
      <c r="AAA81" s="120"/>
      <c r="AAB81" s="120"/>
      <c r="AAC81" s="120"/>
      <c r="AAD81" s="120"/>
      <c r="AAE81" s="120"/>
      <c r="AAF81" s="120"/>
      <c r="AAG81" s="120"/>
      <c r="AAH81" s="120"/>
      <c r="AAI81" s="120"/>
      <c r="AAJ81" s="120"/>
      <c r="AAK81" s="120"/>
      <c r="AAL81" s="120"/>
      <c r="AAM81" s="120"/>
      <c r="AAN81" s="120"/>
      <c r="AAO81" s="120"/>
      <c r="AAP81" s="120"/>
      <c r="AAQ81" s="120"/>
      <c r="AAR81" s="120"/>
      <c r="AAS81" s="120"/>
      <c r="AAT81" s="120"/>
      <c r="AAU81" s="120"/>
      <c r="AAV81" s="120"/>
      <c r="AAW81" s="120"/>
      <c r="AAX81" s="120"/>
      <c r="AAY81" s="120"/>
      <c r="AAZ81" s="120"/>
      <c r="ABA81" s="120"/>
      <c r="ABB81" s="120"/>
      <c r="ABC81" s="120"/>
      <c r="ABD81" s="120"/>
      <c r="ABE81" s="120"/>
      <c r="ABF81" s="120"/>
      <c r="ABG81" s="120"/>
      <c r="ABH81" s="120"/>
      <c r="ABI81" s="120"/>
      <c r="ABJ81" s="120"/>
      <c r="ABK81" s="120"/>
      <c r="ABL81" s="120"/>
      <c r="ABM81" s="120"/>
      <c r="ABN81" s="120"/>
      <c r="ABO81" s="120"/>
      <c r="ABP81" s="120"/>
      <c r="ABQ81" s="120"/>
      <c r="ABR81" s="120"/>
      <c r="ABS81" s="120"/>
      <c r="ABT81" s="120"/>
      <c r="ABU81" s="120"/>
      <c r="ABV81" s="120"/>
      <c r="ABW81" s="120"/>
      <c r="ABX81" s="120"/>
      <c r="ABY81" s="120"/>
      <c r="ABZ81" s="120"/>
      <c r="ACA81" s="120"/>
      <c r="ACB81" s="120"/>
      <c r="ACC81" s="120"/>
      <c r="ACD81" s="120"/>
      <c r="ACE81" s="120"/>
      <c r="ACF81" s="120"/>
      <c r="ACG81" s="120"/>
      <c r="ACH81" s="120"/>
      <c r="ACI81" s="120"/>
      <c r="ACJ81" s="120"/>
      <c r="ACK81" s="120"/>
      <c r="ACL81" s="120"/>
      <c r="ACM81" s="120"/>
      <c r="ACN81" s="120"/>
      <c r="ACO81" s="120"/>
      <c r="ACP81" s="120"/>
      <c r="ACQ81" s="120"/>
      <c r="ACR81" s="120"/>
      <c r="ACS81" s="120"/>
      <c r="ACT81" s="120"/>
      <c r="ACU81" s="120"/>
      <c r="ACV81" s="120"/>
      <c r="ACW81" s="120"/>
      <c r="ACX81" s="120"/>
      <c r="ACY81" s="120"/>
      <c r="ACZ81" s="120"/>
      <c r="ADA81" s="120"/>
      <c r="ADB81" s="120"/>
      <c r="ADC81" s="120"/>
      <c r="ADD81" s="120"/>
      <c r="ADE81" s="120"/>
      <c r="ADF81" s="120"/>
      <c r="ADG81" s="120"/>
      <c r="ADH81" s="120"/>
      <c r="ADI81" s="120"/>
      <c r="ADJ81" s="120"/>
      <c r="ADK81" s="120"/>
      <c r="ADL81" s="120"/>
      <c r="ADM81" s="120"/>
      <c r="ADN81" s="120"/>
      <c r="ADO81" s="120"/>
      <c r="ADP81" s="120"/>
      <c r="ADQ81" s="120"/>
      <c r="ADR81" s="120"/>
      <c r="ADS81" s="120"/>
      <c r="ADT81" s="120"/>
      <c r="ADU81" s="120"/>
      <c r="ADV81" s="120"/>
      <c r="ADW81" s="120"/>
      <c r="ADX81" s="120"/>
      <c r="ADY81" s="120"/>
      <c r="ADZ81" s="120"/>
      <c r="AEA81" s="120"/>
      <c r="AEB81" s="120"/>
      <c r="AEC81" s="120"/>
      <c r="AED81" s="120"/>
      <c r="AEE81" s="120"/>
      <c r="AEF81" s="120"/>
      <c r="AEG81" s="120"/>
      <c r="AEH81" s="120"/>
      <c r="AEI81" s="120"/>
      <c r="AEJ81" s="120"/>
      <c r="AEK81" s="120"/>
      <c r="AEL81" s="120"/>
      <c r="AEM81" s="120"/>
      <c r="AEN81" s="120"/>
      <c r="AEO81" s="120"/>
      <c r="AEP81" s="120"/>
      <c r="AEQ81" s="120"/>
      <c r="AER81" s="120"/>
      <c r="AES81" s="120"/>
      <c r="AET81" s="120"/>
      <c r="AEU81" s="120"/>
      <c r="AEV81" s="120"/>
      <c r="AEW81" s="120"/>
      <c r="AEX81" s="120"/>
      <c r="AEY81" s="120"/>
      <c r="AEZ81" s="120"/>
      <c r="AFA81" s="120"/>
      <c r="AFB81" s="120"/>
      <c r="AFC81" s="120"/>
      <c r="AFD81" s="120"/>
      <c r="AFE81" s="120"/>
      <c r="AFF81" s="120"/>
      <c r="AFG81" s="120"/>
      <c r="AFH81" s="120"/>
      <c r="AFI81" s="120"/>
      <c r="AFJ81" s="120"/>
      <c r="AFK81" s="120"/>
      <c r="AFL81" s="120"/>
      <c r="AFM81" s="120"/>
      <c r="AFN81" s="120"/>
      <c r="AFO81" s="120"/>
      <c r="AFP81" s="120"/>
      <c r="AFQ81" s="120"/>
      <c r="AFR81" s="120"/>
      <c r="AFS81" s="120"/>
      <c r="AFT81" s="120"/>
      <c r="AFU81" s="120"/>
      <c r="AFV81" s="120"/>
      <c r="AFW81" s="120"/>
      <c r="AFX81" s="120"/>
      <c r="AFY81" s="120"/>
      <c r="AFZ81" s="120"/>
      <c r="AGA81" s="120"/>
      <c r="AGB81" s="120"/>
      <c r="AGC81" s="120"/>
      <c r="AGD81" s="120"/>
      <c r="AGE81" s="120"/>
      <c r="AGF81" s="120"/>
      <c r="AGG81" s="120"/>
      <c r="AGH81" s="120"/>
      <c r="AGI81" s="120"/>
      <c r="AGJ81" s="120"/>
      <c r="AGK81" s="120"/>
      <c r="AGL81" s="120"/>
      <c r="AGM81" s="120"/>
      <c r="AGN81" s="120"/>
      <c r="AGO81" s="120"/>
      <c r="AGP81" s="120"/>
      <c r="AGQ81" s="120"/>
      <c r="AGR81" s="120"/>
      <c r="AGS81" s="120"/>
      <c r="AGT81" s="120"/>
      <c r="AGU81" s="120"/>
      <c r="AGV81" s="120"/>
      <c r="AGW81" s="120"/>
      <c r="AGX81" s="120"/>
      <c r="AGY81" s="120"/>
      <c r="AGZ81" s="120"/>
      <c r="AHA81" s="120"/>
      <c r="AHB81" s="120"/>
      <c r="AHC81" s="120"/>
      <c r="AHD81" s="120"/>
      <c r="AHE81" s="120"/>
      <c r="AHF81" s="120"/>
      <c r="AHG81" s="120"/>
      <c r="AHH81" s="120"/>
      <c r="AHI81" s="120"/>
      <c r="AHJ81" s="120"/>
      <c r="AHK81" s="120"/>
      <c r="AHL81" s="120"/>
      <c r="AHM81" s="120"/>
      <c r="AHN81" s="120"/>
      <c r="AHO81" s="120"/>
      <c r="AHP81" s="120"/>
      <c r="AHQ81" s="120"/>
      <c r="AHR81" s="120"/>
      <c r="AHS81" s="120"/>
      <c r="AHT81" s="120"/>
      <c r="AHU81" s="120"/>
      <c r="AHV81" s="120"/>
      <c r="AHW81" s="120"/>
      <c r="AHX81" s="120"/>
      <c r="AHY81" s="120"/>
      <c r="AHZ81" s="120"/>
      <c r="AIA81" s="120"/>
      <c r="AIB81" s="120"/>
      <c r="AIC81" s="120"/>
      <c r="AID81" s="120"/>
      <c r="AIE81" s="120"/>
      <c r="AIF81" s="120"/>
      <c r="AIG81" s="120"/>
      <c r="AIH81" s="120"/>
      <c r="AII81" s="120"/>
      <c r="AIJ81" s="120"/>
      <c r="AIK81" s="120"/>
      <c r="AIL81" s="120"/>
      <c r="AIM81" s="120"/>
      <c r="AIN81" s="120"/>
      <c r="AIO81" s="120"/>
      <c r="AIP81" s="120"/>
      <c r="AIQ81" s="120"/>
      <c r="AIR81" s="120"/>
      <c r="AIS81" s="120"/>
      <c r="AIT81" s="120"/>
      <c r="AIU81" s="120"/>
      <c r="AIV81" s="120"/>
      <c r="AIW81" s="120"/>
      <c r="AIX81" s="120"/>
      <c r="AIY81" s="120"/>
      <c r="AIZ81" s="120"/>
      <c r="AJA81" s="120"/>
      <c r="AJB81" s="120"/>
      <c r="AJC81" s="120"/>
      <c r="AJD81" s="120"/>
      <c r="AJE81" s="120"/>
      <c r="AJF81" s="120"/>
      <c r="AJG81" s="120"/>
      <c r="AJH81" s="120"/>
      <c r="AJI81" s="120"/>
      <c r="AJJ81" s="120"/>
      <c r="AJK81" s="120"/>
      <c r="AJL81" s="120"/>
      <c r="AJM81" s="120"/>
      <c r="AJN81" s="120"/>
      <c r="AJO81" s="120"/>
      <c r="AJP81" s="120"/>
      <c r="AJQ81" s="120"/>
      <c r="AJR81" s="120"/>
      <c r="AJS81" s="120"/>
      <c r="AJT81" s="120"/>
      <c r="AJU81" s="120"/>
      <c r="AJV81" s="120"/>
      <c r="AJW81" s="120"/>
      <c r="AJX81" s="120"/>
      <c r="AJY81" s="120"/>
      <c r="AJZ81" s="120"/>
      <c r="AKA81" s="120"/>
      <c r="AKB81" s="120"/>
      <c r="AKC81" s="120"/>
      <c r="AKD81" s="120"/>
      <c r="AKE81" s="120"/>
      <c r="AKF81" s="120"/>
      <c r="AKG81" s="120"/>
      <c r="AKH81" s="120"/>
      <c r="AKI81" s="120"/>
      <c r="AKJ81" s="120"/>
      <c r="AKK81" s="120"/>
      <c r="AKL81" s="120"/>
      <c r="AKM81" s="120"/>
      <c r="AKN81" s="120"/>
      <c r="AKO81" s="120"/>
      <c r="AKP81" s="120"/>
      <c r="AKQ81" s="120"/>
      <c r="AKR81" s="120"/>
      <c r="AKS81" s="120"/>
      <c r="AKT81" s="120"/>
      <c r="AKU81" s="120"/>
      <c r="AKV81" s="120"/>
      <c r="AKW81" s="120"/>
      <c r="AKX81" s="120"/>
      <c r="AKY81" s="120"/>
      <c r="AKZ81" s="120"/>
      <c r="ALA81" s="120"/>
      <c r="ALB81" s="120"/>
      <c r="ALC81" s="120"/>
      <c r="ALD81" s="120"/>
      <c r="ALE81" s="120"/>
      <c r="ALF81" s="120"/>
      <c r="ALG81" s="120"/>
      <c r="ALH81" s="120"/>
      <c r="ALI81" s="120"/>
      <c r="ALJ81" s="120"/>
      <c r="ALK81" s="120"/>
      <c r="ALL81" s="120"/>
      <c r="ALM81" s="120"/>
      <c r="ALN81" s="120"/>
      <c r="ALO81" s="120"/>
      <c r="ALP81" s="120"/>
      <c r="ALQ81" s="120"/>
      <c r="ALR81" s="120"/>
      <c r="ALS81" s="120"/>
      <c r="ALT81" s="120"/>
      <c r="ALU81" s="120"/>
      <c r="ALV81" s="120"/>
      <c r="ALW81" s="120"/>
      <c r="ALX81" s="120"/>
      <c r="ALY81" s="120"/>
      <c r="ALZ81" s="120"/>
      <c r="AMA81" s="120"/>
      <c r="AMB81" s="120"/>
      <c r="AMC81" s="120"/>
      <c r="AMD81" s="120"/>
      <c r="AME81" s="120"/>
    </row>
    <row r="82" spans="1:1019">
      <c r="A82" s="576"/>
      <c r="B82" s="577" t="s">
        <v>812</v>
      </c>
      <c r="C82" s="576" t="s">
        <v>37</v>
      </c>
      <c r="D82" s="577" t="s">
        <v>814</v>
      </c>
      <c r="E82" s="576" t="s">
        <v>21</v>
      </c>
      <c r="F82" s="578">
        <v>3.75</v>
      </c>
      <c r="G82" s="15"/>
      <c r="H82" s="16"/>
      <c r="I82" s="569"/>
      <c r="J82" s="568">
        <f>F82</f>
        <v>3.75</v>
      </c>
      <c r="K82" s="16"/>
      <c r="L82" s="19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  <c r="IW82" s="120"/>
      <c r="IX82" s="120"/>
      <c r="IY82" s="120"/>
      <c r="IZ82" s="120"/>
      <c r="JA82" s="120"/>
      <c r="JB82" s="120"/>
      <c r="JC82" s="120"/>
      <c r="JD82" s="120"/>
      <c r="JE82" s="120"/>
      <c r="JF82" s="120"/>
      <c r="JG82" s="120"/>
      <c r="JH82" s="120"/>
      <c r="JI82" s="120"/>
      <c r="JJ82" s="120"/>
      <c r="JK82" s="120"/>
      <c r="JL82" s="120"/>
      <c r="JM82" s="120"/>
      <c r="JN82" s="120"/>
      <c r="JO82" s="120"/>
      <c r="JP82" s="120"/>
      <c r="JQ82" s="120"/>
      <c r="JR82" s="120"/>
      <c r="JS82" s="120"/>
      <c r="JT82" s="120"/>
      <c r="JU82" s="120"/>
      <c r="JV82" s="120"/>
      <c r="JW82" s="120"/>
      <c r="JX82" s="120"/>
      <c r="JY82" s="120"/>
      <c r="JZ82" s="120"/>
      <c r="KA82" s="120"/>
      <c r="KB82" s="120"/>
      <c r="KC82" s="120"/>
      <c r="KD82" s="120"/>
      <c r="KE82" s="120"/>
      <c r="KF82" s="120"/>
      <c r="KG82" s="120"/>
      <c r="KH82" s="120"/>
      <c r="KI82" s="120"/>
      <c r="KJ82" s="120"/>
      <c r="KK82" s="120"/>
      <c r="KL82" s="120"/>
      <c r="KM82" s="120"/>
      <c r="KN82" s="120"/>
      <c r="KO82" s="120"/>
      <c r="KP82" s="120"/>
      <c r="KQ82" s="120"/>
      <c r="KR82" s="120"/>
      <c r="KS82" s="120"/>
      <c r="KT82" s="120"/>
      <c r="KU82" s="120"/>
      <c r="KV82" s="120"/>
      <c r="KW82" s="120"/>
      <c r="KX82" s="120"/>
      <c r="KY82" s="120"/>
      <c r="KZ82" s="120"/>
      <c r="LA82" s="120"/>
      <c r="LB82" s="120"/>
      <c r="LC82" s="120"/>
      <c r="LD82" s="120"/>
      <c r="LE82" s="120"/>
      <c r="LF82" s="120"/>
      <c r="LG82" s="120"/>
      <c r="LH82" s="120"/>
      <c r="LI82" s="120"/>
      <c r="LJ82" s="120"/>
      <c r="LK82" s="120"/>
      <c r="LL82" s="120"/>
      <c r="LM82" s="120"/>
      <c r="LN82" s="120"/>
      <c r="LO82" s="120"/>
      <c r="LP82" s="120"/>
      <c r="LQ82" s="120"/>
      <c r="LR82" s="120"/>
      <c r="LS82" s="120"/>
      <c r="LT82" s="120"/>
      <c r="LU82" s="120"/>
      <c r="LV82" s="120"/>
      <c r="LW82" s="120"/>
      <c r="LX82" s="120"/>
      <c r="LY82" s="120"/>
      <c r="LZ82" s="120"/>
      <c r="MA82" s="120"/>
      <c r="MB82" s="120"/>
      <c r="MC82" s="120"/>
      <c r="MD82" s="120"/>
      <c r="ME82" s="120"/>
      <c r="MF82" s="120"/>
      <c r="MG82" s="120"/>
      <c r="MH82" s="120"/>
      <c r="MI82" s="120"/>
      <c r="MJ82" s="120"/>
      <c r="MK82" s="120"/>
      <c r="ML82" s="120"/>
      <c r="MM82" s="120"/>
      <c r="MN82" s="120"/>
      <c r="MO82" s="120"/>
      <c r="MP82" s="120"/>
      <c r="MQ82" s="120"/>
      <c r="MR82" s="120"/>
      <c r="MS82" s="120"/>
      <c r="MT82" s="120"/>
      <c r="MU82" s="120"/>
      <c r="MV82" s="120"/>
      <c r="MW82" s="120"/>
      <c r="MX82" s="120"/>
      <c r="MY82" s="120"/>
      <c r="MZ82" s="120"/>
      <c r="NA82" s="120"/>
      <c r="NB82" s="120"/>
      <c r="NC82" s="120"/>
      <c r="ND82" s="120"/>
      <c r="NE82" s="120"/>
      <c r="NF82" s="120"/>
      <c r="NG82" s="120"/>
      <c r="NH82" s="120"/>
      <c r="NI82" s="120"/>
      <c r="NJ82" s="120"/>
      <c r="NK82" s="120"/>
      <c r="NL82" s="120"/>
      <c r="NM82" s="120"/>
      <c r="NN82" s="120"/>
      <c r="NO82" s="120"/>
      <c r="NP82" s="120"/>
      <c r="NQ82" s="120"/>
      <c r="NR82" s="120"/>
      <c r="NS82" s="120"/>
      <c r="NT82" s="120"/>
      <c r="NU82" s="120"/>
      <c r="NV82" s="120"/>
      <c r="NW82" s="120"/>
      <c r="NX82" s="120"/>
      <c r="NY82" s="120"/>
      <c r="NZ82" s="120"/>
      <c r="OA82" s="120"/>
      <c r="OB82" s="120"/>
      <c r="OC82" s="120"/>
      <c r="OD82" s="120"/>
      <c r="OE82" s="120"/>
      <c r="OF82" s="120"/>
      <c r="OG82" s="120"/>
      <c r="OH82" s="120"/>
      <c r="OI82" s="120"/>
      <c r="OJ82" s="120"/>
      <c r="OK82" s="120"/>
      <c r="OL82" s="120"/>
      <c r="OM82" s="120"/>
      <c r="ON82" s="120"/>
      <c r="OO82" s="120"/>
      <c r="OP82" s="120"/>
      <c r="OQ82" s="120"/>
      <c r="OR82" s="120"/>
      <c r="OS82" s="120"/>
      <c r="OT82" s="120"/>
      <c r="OU82" s="120"/>
      <c r="OV82" s="120"/>
      <c r="OW82" s="120"/>
      <c r="OX82" s="120"/>
      <c r="OY82" s="120"/>
      <c r="OZ82" s="120"/>
      <c r="PA82" s="120"/>
      <c r="PB82" s="120"/>
      <c r="PC82" s="120"/>
      <c r="PD82" s="120"/>
      <c r="PE82" s="120"/>
      <c r="PF82" s="120"/>
      <c r="PG82" s="120"/>
      <c r="PH82" s="120"/>
      <c r="PI82" s="120"/>
      <c r="PJ82" s="120"/>
      <c r="PK82" s="120"/>
      <c r="PL82" s="120"/>
      <c r="PM82" s="120"/>
      <c r="PN82" s="120"/>
      <c r="PO82" s="120"/>
      <c r="PP82" s="120"/>
      <c r="PQ82" s="120"/>
      <c r="PR82" s="120"/>
      <c r="PS82" s="120"/>
      <c r="PT82" s="120"/>
      <c r="PU82" s="120"/>
      <c r="PV82" s="120"/>
      <c r="PW82" s="120"/>
      <c r="PX82" s="120"/>
      <c r="PY82" s="120"/>
      <c r="PZ82" s="120"/>
      <c r="QA82" s="120"/>
      <c r="QB82" s="120"/>
      <c r="QC82" s="120"/>
      <c r="QD82" s="120"/>
      <c r="QE82" s="120"/>
      <c r="QF82" s="120"/>
      <c r="QG82" s="120"/>
      <c r="QH82" s="120"/>
      <c r="QI82" s="120"/>
      <c r="QJ82" s="120"/>
      <c r="QK82" s="120"/>
      <c r="QL82" s="120"/>
      <c r="QM82" s="120"/>
      <c r="QN82" s="120"/>
      <c r="QO82" s="120"/>
      <c r="QP82" s="120"/>
      <c r="QQ82" s="120"/>
      <c r="QR82" s="120"/>
      <c r="QS82" s="120"/>
      <c r="QT82" s="120"/>
      <c r="QU82" s="120"/>
      <c r="QV82" s="120"/>
      <c r="QW82" s="120"/>
      <c r="QX82" s="120"/>
      <c r="QY82" s="120"/>
      <c r="QZ82" s="120"/>
      <c r="RA82" s="120"/>
      <c r="RB82" s="120"/>
      <c r="RC82" s="120"/>
      <c r="RD82" s="120"/>
      <c r="RE82" s="120"/>
      <c r="RF82" s="120"/>
      <c r="RG82" s="120"/>
      <c r="RH82" s="120"/>
      <c r="RI82" s="120"/>
      <c r="RJ82" s="120"/>
      <c r="RK82" s="120"/>
      <c r="RL82" s="120"/>
      <c r="RM82" s="120"/>
      <c r="RN82" s="120"/>
      <c r="RO82" s="120"/>
      <c r="RP82" s="120"/>
      <c r="RQ82" s="120"/>
      <c r="RR82" s="120"/>
      <c r="RS82" s="120"/>
      <c r="RT82" s="120"/>
      <c r="RU82" s="120"/>
      <c r="RV82" s="120"/>
      <c r="RW82" s="120"/>
      <c r="RX82" s="120"/>
      <c r="RY82" s="120"/>
      <c r="RZ82" s="120"/>
      <c r="SA82" s="120"/>
      <c r="SB82" s="120"/>
      <c r="SC82" s="120"/>
      <c r="SD82" s="120"/>
      <c r="SE82" s="120"/>
      <c r="SF82" s="120"/>
      <c r="SG82" s="120"/>
      <c r="SH82" s="120"/>
      <c r="SI82" s="120"/>
      <c r="SJ82" s="120"/>
      <c r="SK82" s="120"/>
      <c r="SL82" s="120"/>
      <c r="SM82" s="120"/>
      <c r="SN82" s="120"/>
      <c r="SO82" s="120"/>
      <c r="SP82" s="120"/>
      <c r="SQ82" s="120"/>
      <c r="SR82" s="120"/>
      <c r="SS82" s="120"/>
      <c r="ST82" s="120"/>
      <c r="SU82" s="120"/>
      <c r="SV82" s="120"/>
      <c r="SW82" s="120"/>
      <c r="SX82" s="120"/>
      <c r="SY82" s="120"/>
      <c r="SZ82" s="120"/>
      <c r="TA82" s="120"/>
      <c r="TB82" s="120"/>
      <c r="TC82" s="120"/>
      <c r="TD82" s="120"/>
      <c r="TE82" s="120"/>
      <c r="TF82" s="120"/>
      <c r="TG82" s="120"/>
      <c r="TH82" s="120"/>
      <c r="TI82" s="120"/>
      <c r="TJ82" s="120"/>
      <c r="TK82" s="120"/>
      <c r="TL82" s="120"/>
      <c r="TM82" s="120"/>
      <c r="TN82" s="120"/>
      <c r="TO82" s="120"/>
      <c r="TP82" s="120"/>
      <c r="TQ82" s="120"/>
      <c r="TR82" s="120"/>
      <c r="TS82" s="120"/>
      <c r="TT82" s="120"/>
      <c r="TU82" s="120"/>
      <c r="TV82" s="120"/>
      <c r="TW82" s="120"/>
      <c r="TX82" s="120"/>
      <c r="TY82" s="120"/>
      <c r="TZ82" s="120"/>
      <c r="UA82" s="120"/>
      <c r="UB82" s="120"/>
      <c r="UC82" s="120"/>
      <c r="UD82" s="120"/>
      <c r="UE82" s="120"/>
      <c r="UF82" s="120"/>
      <c r="UG82" s="120"/>
      <c r="UH82" s="120"/>
      <c r="UI82" s="120"/>
      <c r="UJ82" s="120"/>
      <c r="UK82" s="120"/>
      <c r="UL82" s="120"/>
      <c r="UM82" s="120"/>
      <c r="UN82" s="120"/>
      <c r="UO82" s="120"/>
      <c r="UP82" s="120"/>
      <c r="UQ82" s="120"/>
      <c r="UR82" s="120"/>
      <c r="US82" s="120"/>
      <c r="UT82" s="120"/>
      <c r="UU82" s="120"/>
      <c r="UV82" s="120"/>
      <c r="UW82" s="120"/>
      <c r="UX82" s="120"/>
      <c r="UY82" s="120"/>
      <c r="UZ82" s="120"/>
      <c r="VA82" s="120"/>
      <c r="VB82" s="120"/>
      <c r="VC82" s="120"/>
      <c r="VD82" s="120"/>
      <c r="VE82" s="120"/>
      <c r="VF82" s="120"/>
      <c r="VG82" s="120"/>
      <c r="VH82" s="120"/>
      <c r="VI82" s="120"/>
      <c r="VJ82" s="120"/>
      <c r="VK82" s="120"/>
      <c r="VL82" s="120"/>
      <c r="VM82" s="120"/>
      <c r="VN82" s="120"/>
      <c r="VO82" s="120"/>
      <c r="VP82" s="120"/>
      <c r="VQ82" s="120"/>
      <c r="VR82" s="120"/>
      <c r="VS82" s="120"/>
      <c r="VT82" s="120"/>
      <c r="VU82" s="120"/>
      <c r="VV82" s="120"/>
      <c r="VW82" s="120"/>
      <c r="VX82" s="120"/>
      <c r="VY82" s="120"/>
      <c r="VZ82" s="120"/>
      <c r="WA82" s="120"/>
      <c r="WB82" s="120"/>
      <c r="WC82" s="120"/>
      <c r="WD82" s="120"/>
      <c r="WE82" s="120"/>
      <c r="WF82" s="120"/>
      <c r="WG82" s="120"/>
      <c r="WH82" s="120"/>
      <c r="WI82" s="120"/>
      <c r="WJ82" s="120"/>
      <c r="WK82" s="120"/>
      <c r="WL82" s="120"/>
      <c r="WM82" s="120"/>
      <c r="WN82" s="120"/>
      <c r="WO82" s="120"/>
      <c r="WP82" s="120"/>
      <c r="WQ82" s="120"/>
      <c r="WR82" s="120"/>
      <c r="WS82" s="120"/>
      <c r="WT82" s="120"/>
      <c r="WU82" s="120"/>
      <c r="WV82" s="120"/>
      <c r="WW82" s="120"/>
      <c r="WX82" s="120"/>
      <c r="WY82" s="120"/>
      <c r="WZ82" s="120"/>
      <c r="XA82" s="120"/>
      <c r="XB82" s="120"/>
      <c r="XC82" s="120"/>
      <c r="XD82" s="120"/>
      <c r="XE82" s="120"/>
      <c r="XF82" s="120"/>
      <c r="XG82" s="120"/>
      <c r="XH82" s="120"/>
      <c r="XI82" s="120"/>
      <c r="XJ82" s="120"/>
      <c r="XK82" s="120"/>
      <c r="XL82" s="120"/>
      <c r="XM82" s="120"/>
      <c r="XN82" s="120"/>
      <c r="XO82" s="120"/>
      <c r="XP82" s="120"/>
      <c r="XQ82" s="120"/>
      <c r="XR82" s="120"/>
      <c r="XS82" s="120"/>
      <c r="XT82" s="120"/>
      <c r="XU82" s="120"/>
      <c r="XV82" s="120"/>
      <c r="XW82" s="120"/>
      <c r="XX82" s="120"/>
      <c r="XY82" s="120"/>
      <c r="XZ82" s="120"/>
      <c r="YA82" s="120"/>
      <c r="YB82" s="120"/>
      <c r="YC82" s="120"/>
      <c r="YD82" s="120"/>
      <c r="YE82" s="120"/>
      <c r="YF82" s="120"/>
      <c r="YG82" s="120"/>
      <c r="YH82" s="120"/>
      <c r="YI82" s="120"/>
      <c r="YJ82" s="120"/>
      <c r="YK82" s="120"/>
      <c r="YL82" s="120"/>
      <c r="YM82" s="120"/>
      <c r="YN82" s="120"/>
      <c r="YO82" s="120"/>
      <c r="YP82" s="120"/>
      <c r="YQ82" s="120"/>
      <c r="YR82" s="120"/>
      <c r="YS82" s="120"/>
      <c r="YT82" s="120"/>
      <c r="YU82" s="120"/>
      <c r="YV82" s="120"/>
      <c r="YW82" s="120"/>
      <c r="YX82" s="120"/>
      <c r="YY82" s="120"/>
      <c r="YZ82" s="120"/>
      <c r="ZA82" s="120"/>
      <c r="ZB82" s="120"/>
      <c r="ZC82" s="120"/>
      <c r="ZD82" s="120"/>
      <c r="ZE82" s="120"/>
      <c r="ZF82" s="120"/>
      <c r="ZG82" s="120"/>
      <c r="ZH82" s="120"/>
      <c r="ZI82" s="120"/>
      <c r="ZJ82" s="120"/>
      <c r="ZK82" s="120"/>
      <c r="ZL82" s="120"/>
      <c r="ZM82" s="120"/>
      <c r="ZN82" s="120"/>
      <c r="ZO82" s="120"/>
      <c r="ZP82" s="120"/>
      <c r="ZQ82" s="120"/>
      <c r="ZR82" s="120"/>
      <c r="ZS82" s="120"/>
      <c r="ZT82" s="120"/>
      <c r="ZU82" s="120"/>
      <c r="ZV82" s="120"/>
      <c r="ZW82" s="120"/>
      <c r="ZX82" s="120"/>
      <c r="ZY82" s="120"/>
      <c r="ZZ82" s="120"/>
      <c r="AAA82" s="120"/>
      <c r="AAB82" s="120"/>
      <c r="AAC82" s="120"/>
      <c r="AAD82" s="120"/>
      <c r="AAE82" s="120"/>
      <c r="AAF82" s="120"/>
      <c r="AAG82" s="120"/>
      <c r="AAH82" s="120"/>
      <c r="AAI82" s="120"/>
      <c r="AAJ82" s="120"/>
      <c r="AAK82" s="120"/>
      <c r="AAL82" s="120"/>
      <c r="AAM82" s="120"/>
      <c r="AAN82" s="120"/>
      <c r="AAO82" s="120"/>
      <c r="AAP82" s="120"/>
      <c r="AAQ82" s="120"/>
      <c r="AAR82" s="120"/>
      <c r="AAS82" s="120"/>
      <c r="AAT82" s="120"/>
      <c r="AAU82" s="120"/>
      <c r="AAV82" s="120"/>
      <c r="AAW82" s="120"/>
      <c r="AAX82" s="120"/>
      <c r="AAY82" s="120"/>
      <c r="AAZ82" s="120"/>
      <c r="ABA82" s="120"/>
      <c r="ABB82" s="120"/>
      <c r="ABC82" s="120"/>
      <c r="ABD82" s="120"/>
      <c r="ABE82" s="120"/>
      <c r="ABF82" s="120"/>
      <c r="ABG82" s="120"/>
      <c r="ABH82" s="120"/>
      <c r="ABI82" s="120"/>
      <c r="ABJ82" s="120"/>
      <c r="ABK82" s="120"/>
      <c r="ABL82" s="120"/>
      <c r="ABM82" s="120"/>
      <c r="ABN82" s="120"/>
      <c r="ABO82" s="120"/>
      <c r="ABP82" s="120"/>
      <c r="ABQ82" s="120"/>
      <c r="ABR82" s="120"/>
      <c r="ABS82" s="120"/>
      <c r="ABT82" s="120"/>
      <c r="ABU82" s="120"/>
      <c r="ABV82" s="120"/>
      <c r="ABW82" s="120"/>
      <c r="ABX82" s="120"/>
      <c r="ABY82" s="120"/>
      <c r="ABZ82" s="120"/>
      <c r="ACA82" s="120"/>
      <c r="ACB82" s="120"/>
      <c r="ACC82" s="120"/>
      <c r="ACD82" s="120"/>
      <c r="ACE82" s="120"/>
      <c r="ACF82" s="120"/>
      <c r="ACG82" s="120"/>
      <c r="ACH82" s="120"/>
      <c r="ACI82" s="120"/>
      <c r="ACJ82" s="120"/>
      <c r="ACK82" s="120"/>
      <c r="ACL82" s="120"/>
      <c r="ACM82" s="120"/>
      <c r="ACN82" s="120"/>
      <c r="ACO82" s="120"/>
      <c r="ACP82" s="120"/>
      <c r="ACQ82" s="120"/>
      <c r="ACR82" s="120"/>
      <c r="ACS82" s="120"/>
      <c r="ACT82" s="120"/>
      <c r="ACU82" s="120"/>
      <c r="ACV82" s="120"/>
      <c r="ACW82" s="120"/>
      <c r="ACX82" s="120"/>
      <c r="ACY82" s="120"/>
      <c r="ACZ82" s="120"/>
      <c r="ADA82" s="120"/>
      <c r="ADB82" s="120"/>
      <c r="ADC82" s="120"/>
      <c r="ADD82" s="120"/>
      <c r="ADE82" s="120"/>
      <c r="ADF82" s="120"/>
      <c r="ADG82" s="120"/>
      <c r="ADH82" s="120"/>
      <c r="ADI82" s="120"/>
      <c r="ADJ82" s="120"/>
      <c r="ADK82" s="120"/>
      <c r="ADL82" s="120"/>
      <c r="ADM82" s="120"/>
      <c r="ADN82" s="120"/>
      <c r="ADO82" s="120"/>
      <c r="ADP82" s="120"/>
      <c r="ADQ82" s="120"/>
      <c r="ADR82" s="120"/>
      <c r="ADS82" s="120"/>
      <c r="ADT82" s="120"/>
      <c r="ADU82" s="120"/>
      <c r="ADV82" s="120"/>
      <c r="ADW82" s="120"/>
      <c r="ADX82" s="120"/>
      <c r="ADY82" s="120"/>
      <c r="ADZ82" s="120"/>
      <c r="AEA82" s="120"/>
      <c r="AEB82" s="120"/>
      <c r="AEC82" s="120"/>
      <c r="AED82" s="120"/>
      <c r="AEE82" s="120"/>
      <c r="AEF82" s="120"/>
      <c r="AEG82" s="120"/>
      <c r="AEH82" s="120"/>
      <c r="AEI82" s="120"/>
      <c r="AEJ82" s="120"/>
      <c r="AEK82" s="120"/>
      <c r="AEL82" s="120"/>
      <c r="AEM82" s="120"/>
      <c r="AEN82" s="120"/>
      <c r="AEO82" s="120"/>
      <c r="AEP82" s="120"/>
      <c r="AEQ82" s="120"/>
      <c r="AER82" s="120"/>
      <c r="AES82" s="120"/>
      <c r="AET82" s="120"/>
      <c r="AEU82" s="120"/>
      <c r="AEV82" s="120"/>
      <c r="AEW82" s="120"/>
      <c r="AEX82" s="120"/>
      <c r="AEY82" s="120"/>
      <c r="AEZ82" s="120"/>
      <c r="AFA82" s="120"/>
      <c r="AFB82" s="120"/>
      <c r="AFC82" s="120"/>
      <c r="AFD82" s="120"/>
      <c r="AFE82" s="120"/>
      <c r="AFF82" s="120"/>
      <c r="AFG82" s="120"/>
      <c r="AFH82" s="120"/>
      <c r="AFI82" s="120"/>
      <c r="AFJ82" s="120"/>
      <c r="AFK82" s="120"/>
      <c r="AFL82" s="120"/>
      <c r="AFM82" s="120"/>
      <c r="AFN82" s="120"/>
      <c r="AFO82" s="120"/>
      <c r="AFP82" s="120"/>
      <c r="AFQ82" s="120"/>
      <c r="AFR82" s="120"/>
      <c r="AFS82" s="120"/>
      <c r="AFT82" s="120"/>
      <c r="AFU82" s="120"/>
      <c r="AFV82" s="120"/>
      <c r="AFW82" s="120"/>
      <c r="AFX82" s="120"/>
      <c r="AFY82" s="120"/>
      <c r="AFZ82" s="120"/>
      <c r="AGA82" s="120"/>
      <c r="AGB82" s="120"/>
      <c r="AGC82" s="120"/>
      <c r="AGD82" s="120"/>
      <c r="AGE82" s="120"/>
      <c r="AGF82" s="120"/>
      <c r="AGG82" s="120"/>
      <c r="AGH82" s="120"/>
      <c r="AGI82" s="120"/>
      <c r="AGJ82" s="120"/>
      <c r="AGK82" s="120"/>
      <c r="AGL82" s="120"/>
      <c r="AGM82" s="120"/>
      <c r="AGN82" s="120"/>
      <c r="AGO82" s="120"/>
      <c r="AGP82" s="120"/>
      <c r="AGQ82" s="120"/>
      <c r="AGR82" s="120"/>
      <c r="AGS82" s="120"/>
      <c r="AGT82" s="120"/>
      <c r="AGU82" s="120"/>
      <c r="AGV82" s="120"/>
      <c r="AGW82" s="120"/>
      <c r="AGX82" s="120"/>
      <c r="AGY82" s="120"/>
      <c r="AGZ82" s="120"/>
      <c r="AHA82" s="120"/>
      <c r="AHB82" s="120"/>
      <c r="AHC82" s="120"/>
      <c r="AHD82" s="120"/>
      <c r="AHE82" s="120"/>
      <c r="AHF82" s="120"/>
      <c r="AHG82" s="120"/>
      <c r="AHH82" s="120"/>
      <c r="AHI82" s="120"/>
      <c r="AHJ82" s="120"/>
      <c r="AHK82" s="120"/>
      <c r="AHL82" s="120"/>
      <c r="AHM82" s="120"/>
      <c r="AHN82" s="120"/>
      <c r="AHO82" s="120"/>
      <c r="AHP82" s="120"/>
      <c r="AHQ82" s="120"/>
      <c r="AHR82" s="120"/>
      <c r="AHS82" s="120"/>
      <c r="AHT82" s="120"/>
      <c r="AHU82" s="120"/>
      <c r="AHV82" s="120"/>
      <c r="AHW82" s="120"/>
      <c r="AHX82" s="120"/>
      <c r="AHY82" s="120"/>
      <c r="AHZ82" s="120"/>
      <c r="AIA82" s="120"/>
      <c r="AIB82" s="120"/>
      <c r="AIC82" s="120"/>
      <c r="AID82" s="120"/>
      <c r="AIE82" s="120"/>
      <c r="AIF82" s="120"/>
      <c r="AIG82" s="120"/>
      <c r="AIH82" s="120"/>
      <c r="AII82" s="120"/>
      <c r="AIJ82" s="120"/>
      <c r="AIK82" s="120"/>
      <c r="AIL82" s="120"/>
      <c r="AIM82" s="120"/>
      <c r="AIN82" s="120"/>
      <c r="AIO82" s="120"/>
      <c r="AIP82" s="120"/>
      <c r="AIQ82" s="120"/>
      <c r="AIR82" s="120"/>
      <c r="AIS82" s="120"/>
      <c r="AIT82" s="120"/>
      <c r="AIU82" s="120"/>
      <c r="AIV82" s="120"/>
      <c r="AIW82" s="120"/>
      <c r="AIX82" s="120"/>
      <c r="AIY82" s="120"/>
      <c r="AIZ82" s="120"/>
      <c r="AJA82" s="120"/>
      <c r="AJB82" s="120"/>
      <c r="AJC82" s="120"/>
      <c r="AJD82" s="120"/>
      <c r="AJE82" s="120"/>
      <c r="AJF82" s="120"/>
      <c r="AJG82" s="120"/>
      <c r="AJH82" s="120"/>
      <c r="AJI82" s="120"/>
      <c r="AJJ82" s="120"/>
      <c r="AJK82" s="120"/>
      <c r="AJL82" s="120"/>
      <c r="AJM82" s="120"/>
      <c r="AJN82" s="120"/>
      <c r="AJO82" s="120"/>
      <c r="AJP82" s="120"/>
      <c r="AJQ82" s="120"/>
      <c r="AJR82" s="120"/>
      <c r="AJS82" s="120"/>
      <c r="AJT82" s="120"/>
      <c r="AJU82" s="120"/>
      <c r="AJV82" s="120"/>
      <c r="AJW82" s="120"/>
      <c r="AJX82" s="120"/>
      <c r="AJY82" s="120"/>
      <c r="AJZ82" s="120"/>
      <c r="AKA82" s="120"/>
      <c r="AKB82" s="120"/>
      <c r="AKC82" s="120"/>
      <c r="AKD82" s="120"/>
      <c r="AKE82" s="120"/>
      <c r="AKF82" s="120"/>
      <c r="AKG82" s="120"/>
      <c r="AKH82" s="120"/>
      <c r="AKI82" s="120"/>
      <c r="AKJ82" s="120"/>
      <c r="AKK82" s="120"/>
      <c r="AKL82" s="120"/>
      <c r="AKM82" s="120"/>
      <c r="AKN82" s="120"/>
      <c r="AKO82" s="120"/>
      <c r="AKP82" s="120"/>
      <c r="AKQ82" s="120"/>
      <c r="AKR82" s="120"/>
      <c r="AKS82" s="120"/>
      <c r="AKT82" s="120"/>
      <c r="AKU82" s="120"/>
      <c r="AKV82" s="120"/>
      <c r="AKW82" s="120"/>
      <c r="AKX82" s="120"/>
      <c r="AKY82" s="120"/>
      <c r="AKZ82" s="120"/>
      <c r="ALA82" s="120"/>
      <c r="ALB82" s="120"/>
      <c r="ALC82" s="120"/>
      <c r="ALD82" s="120"/>
      <c r="ALE82" s="120"/>
      <c r="ALF82" s="120"/>
      <c r="ALG82" s="120"/>
      <c r="ALH82" s="120"/>
      <c r="ALI82" s="120"/>
      <c r="ALJ82" s="120"/>
      <c r="ALK82" s="120"/>
      <c r="ALL82" s="120"/>
      <c r="ALM82" s="120"/>
      <c r="ALN82" s="120"/>
      <c r="ALO82" s="120"/>
      <c r="ALP82" s="120"/>
      <c r="ALQ82" s="120"/>
      <c r="ALR82" s="120"/>
      <c r="ALS82" s="120"/>
      <c r="ALT82" s="120"/>
      <c r="ALU82" s="120"/>
      <c r="ALV82" s="120"/>
      <c r="ALW82" s="120"/>
      <c r="ALX82" s="120"/>
      <c r="ALY82" s="120"/>
      <c r="ALZ82" s="120"/>
      <c r="AMA82" s="120"/>
      <c r="AMB82" s="120"/>
      <c r="AMC82" s="120"/>
      <c r="AMD82" s="120"/>
      <c r="AME82" s="120"/>
    </row>
    <row r="83" spans="1:1019">
      <c r="A83" s="24" t="s">
        <v>97</v>
      </c>
      <c r="B83" s="25" t="s">
        <v>74</v>
      </c>
      <c r="C83" s="24" t="s">
        <v>37</v>
      </c>
      <c r="D83" s="25" t="s">
        <v>14</v>
      </c>
      <c r="E83" s="24" t="s">
        <v>21</v>
      </c>
      <c r="F83" s="26">
        <v>77.599999999999994</v>
      </c>
      <c r="G83" s="15"/>
      <c r="H83" s="16"/>
      <c r="I83" s="27">
        <f t="shared" si="2"/>
        <v>77.599999999999994</v>
      </c>
      <c r="J83" s="16"/>
      <c r="K83" s="16"/>
      <c r="L83" s="19" t="s">
        <v>16</v>
      </c>
    </row>
    <row r="84" spans="1:1019" s="3" customFormat="1" ht="21.75" customHeight="1">
      <c r="A84" s="5"/>
      <c r="B84" s="611" t="s">
        <v>98</v>
      </c>
      <c r="C84" s="611"/>
      <c r="D84" s="37"/>
      <c r="E84" s="38"/>
      <c r="F84" s="39">
        <f t="shared" ref="F84:K84" si="3">SUM(F3:F83)</f>
        <v>1369.5999999999997</v>
      </c>
      <c r="G84" s="40">
        <f t="shared" si="3"/>
        <v>138.19999999999999</v>
      </c>
      <c r="H84" s="41">
        <f t="shared" si="3"/>
        <v>0</v>
      </c>
      <c r="I84" s="27">
        <f t="shared" si="3"/>
        <v>891.8</v>
      </c>
      <c r="J84" s="42">
        <f t="shared" si="3"/>
        <v>257.3</v>
      </c>
      <c r="K84" s="43">
        <f t="shared" si="3"/>
        <v>82.3</v>
      </c>
      <c r="L84" s="44">
        <f>SUM(H84:K84)</f>
        <v>1231.3999999999999</v>
      </c>
    </row>
    <row r="85" spans="1:1019">
      <c r="B85" s="1" t="s">
        <v>99</v>
      </c>
      <c r="D85" s="46"/>
      <c r="F85" s="47">
        <f>G84+H84+I84+J84+K84</f>
        <v>1369.6</v>
      </c>
    </row>
    <row r="86" spans="1:1019">
      <c r="B86" s="48" t="s">
        <v>100</v>
      </c>
      <c r="D86" s="1"/>
      <c r="F86" s="49">
        <f>H84+I84+J84+K84</f>
        <v>1231.3999999999999</v>
      </c>
    </row>
    <row r="87" spans="1:1019">
      <c r="B87" s="1" t="s">
        <v>101</v>
      </c>
      <c r="D87" s="1"/>
      <c r="F87" s="49">
        <f>F84-G84</f>
        <v>1231.3999999999996</v>
      </c>
    </row>
    <row r="88" spans="1:1019">
      <c r="B88" s="1"/>
      <c r="D88" s="1"/>
      <c r="F88" s="47"/>
    </row>
    <row r="89" spans="1:1019">
      <c r="B89" s="3" t="s">
        <v>102</v>
      </c>
      <c r="C89" s="50"/>
    </row>
    <row r="90" spans="1:1019">
      <c r="B90" s="51" t="s">
        <v>103</v>
      </c>
      <c r="C90" s="52" t="s">
        <v>37</v>
      </c>
    </row>
    <row r="91" spans="1:1019">
      <c r="B91" s="51" t="s">
        <v>104</v>
      </c>
      <c r="C91" s="52" t="s">
        <v>18</v>
      </c>
    </row>
    <row r="92" spans="1:1019">
      <c r="B92" s="51" t="s">
        <v>105</v>
      </c>
      <c r="C92" s="52" t="s">
        <v>79</v>
      </c>
    </row>
    <row r="93" spans="1:1019">
      <c r="B93" s="51" t="s">
        <v>106</v>
      </c>
      <c r="C93" s="52" t="s">
        <v>107</v>
      </c>
    </row>
    <row r="94" spans="1:1019">
      <c r="B94" s="51" t="s">
        <v>108</v>
      </c>
      <c r="C94" s="52" t="s">
        <v>49</v>
      </c>
    </row>
    <row r="96" spans="1:1019" ht="30" customHeight="1">
      <c r="B96" s="53" t="s">
        <v>109</v>
      </c>
      <c r="C96" s="612" t="s">
        <v>817</v>
      </c>
      <c r="D96" s="612"/>
      <c r="E96" s="612"/>
      <c r="F96" s="612"/>
      <c r="G96" s="612"/>
      <c r="H96" s="612"/>
      <c r="I96" s="612"/>
      <c r="J96" s="612"/>
      <c r="K96" s="54">
        <f>H84</f>
        <v>0</v>
      </c>
    </row>
    <row r="97" spans="2:11" ht="47.25" customHeight="1">
      <c r="B97" s="55" t="s">
        <v>111</v>
      </c>
      <c r="C97" s="613" t="s">
        <v>818</v>
      </c>
      <c r="D97" s="613"/>
      <c r="E97" s="613"/>
      <c r="F97" s="613"/>
      <c r="G97" s="613"/>
      <c r="H97" s="613"/>
      <c r="I97" s="613"/>
      <c r="J97" s="613"/>
      <c r="K97" s="56">
        <f>I84</f>
        <v>891.8</v>
      </c>
    </row>
    <row r="98" spans="2:11" ht="50.25" customHeight="1">
      <c r="B98" s="57" t="s">
        <v>113</v>
      </c>
      <c r="C98" s="614" t="s">
        <v>819</v>
      </c>
      <c r="D98" s="614"/>
      <c r="E98" s="614"/>
      <c r="F98" s="614"/>
      <c r="G98" s="614"/>
      <c r="H98" s="614"/>
      <c r="I98" s="614"/>
      <c r="J98" s="614"/>
      <c r="K98" s="58">
        <f>J84</f>
        <v>257.3</v>
      </c>
    </row>
    <row r="99" spans="2:11" ht="30" customHeight="1">
      <c r="B99" s="59" t="s">
        <v>115</v>
      </c>
      <c r="C99" s="615" t="s">
        <v>820</v>
      </c>
      <c r="D99" s="615"/>
      <c r="E99" s="615"/>
      <c r="F99" s="615"/>
      <c r="G99" s="615"/>
      <c r="H99" s="615"/>
      <c r="I99" s="615"/>
      <c r="J99" s="615"/>
      <c r="K99" s="60">
        <f>K84</f>
        <v>82.3</v>
      </c>
    </row>
    <row r="100" spans="2:11">
      <c r="B100" s="61"/>
      <c r="C100" s="610" t="s">
        <v>117</v>
      </c>
      <c r="D100" s="610"/>
      <c r="E100" s="610"/>
      <c r="F100" s="610"/>
      <c r="G100" s="610"/>
      <c r="H100" s="610"/>
      <c r="I100" s="610"/>
      <c r="J100" s="610"/>
      <c r="K100" s="44">
        <f>SUM(K96:K99)</f>
        <v>1231.3999999999999</v>
      </c>
    </row>
    <row r="101" spans="2:11">
      <c r="B101" s="62"/>
      <c r="K101" s="3"/>
    </row>
    <row r="102" spans="2:11">
      <c r="B102" s="63" t="s">
        <v>118</v>
      </c>
      <c r="K102" s="64">
        <f>G84</f>
        <v>138.19999999999999</v>
      </c>
    </row>
  </sheetData>
  <mergeCells count="6">
    <mergeCell ref="C100:J100"/>
    <mergeCell ref="B84:C84"/>
    <mergeCell ref="C96:J96"/>
    <mergeCell ref="C97:J97"/>
    <mergeCell ref="C98:J98"/>
    <mergeCell ref="C99:J99"/>
  </mergeCells>
  <pageMargins left="0.7" right="0.7" top="0.75" bottom="0.75" header="0.51180555555555496" footer="0.51180555555555496"/>
  <pageSetup paperSize="9" scale="84" firstPageNumber="0" orientation="landscape" horizontalDpi="300" verticalDpi="30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MK62"/>
  <sheetViews>
    <sheetView topLeftCell="A34" zoomScaleNormal="100" workbookViewId="0">
      <selection activeCell="E50" sqref="E50"/>
    </sheetView>
  </sheetViews>
  <sheetFormatPr defaultColWidth="9.140625" defaultRowHeight="15"/>
  <cols>
    <col min="1" max="1" width="6.42578125" style="260" customWidth="1"/>
    <col min="2" max="2" width="8" style="261" customWidth="1"/>
    <col min="3" max="3" width="21.85546875" style="261" customWidth="1"/>
    <col min="4" max="4" width="10.140625" style="260" customWidth="1"/>
    <col min="5" max="5" width="20.5703125" style="260" customWidth="1"/>
    <col min="6" max="6" width="10.140625" style="260" customWidth="1"/>
    <col min="7" max="7" width="9.42578125" style="260" customWidth="1"/>
    <col min="8" max="8" width="9.5703125" style="260" customWidth="1"/>
    <col min="9" max="9" width="10.5703125" style="260" customWidth="1"/>
    <col min="10" max="10" width="11" style="260" customWidth="1"/>
    <col min="11" max="11" width="12.140625" style="260" customWidth="1"/>
    <col min="12" max="12" width="8.42578125" style="260" customWidth="1"/>
    <col min="13" max="258" width="9.140625" style="261"/>
    <col min="259" max="259" width="6.42578125" style="261" customWidth="1"/>
    <col min="260" max="260" width="8" style="261" customWidth="1"/>
    <col min="261" max="261" width="27" style="261" customWidth="1"/>
    <col min="262" max="263" width="10.5703125" style="261" customWidth="1"/>
    <col min="264" max="264" width="10.140625" style="261" customWidth="1"/>
    <col min="265" max="265" width="11.140625" style="261" customWidth="1"/>
    <col min="266" max="266" width="11.5703125" style="261" customWidth="1"/>
    <col min="267" max="267" width="11" style="261" customWidth="1"/>
    <col min="268" max="268" width="14" style="261" customWidth="1"/>
    <col min="269" max="514" width="9.140625" style="261"/>
    <col min="515" max="515" width="6.42578125" style="261" customWidth="1"/>
    <col min="516" max="516" width="8" style="261" customWidth="1"/>
    <col min="517" max="517" width="27" style="261" customWidth="1"/>
    <col min="518" max="519" width="10.5703125" style="261" customWidth="1"/>
    <col min="520" max="520" width="10.140625" style="261" customWidth="1"/>
    <col min="521" max="521" width="11.140625" style="261" customWidth="1"/>
    <col min="522" max="522" width="11.5703125" style="261" customWidth="1"/>
    <col min="523" max="523" width="11" style="261" customWidth="1"/>
    <col min="524" max="524" width="14" style="261" customWidth="1"/>
    <col min="525" max="770" width="9.140625" style="261"/>
    <col min="771" max="771" width="6.42578125" style="261" customWidth="1"/>
    <col min="772" max="772" width="8" style="261" customWidth="1"/>
    <col min="773" max="773" width="27" style="261" customWidth="1"/>
    <col min="774" max="775" width="10.5703125" style="261" customWidth="1"/>
    <col min="776" max="776" width="10.140625" style="261" customWidth="1"/>
    <col min="777" max="777" width="11.140625" style="261" customWidth="1"/>
    <col min="778" max="778" width="11.5703125" style="261" customWidth="1"/>
    <col min="779" max="779" width="11" style="261" customWidth="1"/>
    <col min="780" max="780" width="14" style="261" customWidth="1"/>
    <col min="781" max="1025" width="9.140625" style="261"/>
  </cols>
  <sheetData>
    <row r="1" spans="1:13">
      <c r="C1" s="262" t="s">
        <v>411</v>
      </c>
    </row>
    <row r="2" spans="1:13" ht="30">
      <c r="A2" s="263" t="s">
        <v>342</v>
      </c>
      <c r="B2" s="264" t="s">
        <v>343</v>
      </c>
      <c r="C2" s="264" t="s">
        <v>344</v>
      </c>
      <c r="D2" s="134" t="s">
        <v>345</v>
      </c>
      <c r="E2" s="134" t="s">
        <v>4</v>
      </c>
      <c r="F2" s="134" t="s">
        <v>5</v>
      </c>
      <c r="G2" s="15" t="s">
        <v>412</v>
      </c>
      <c r="H2" s="265" t="s">
        <v>8</v>
      </c>
      <c r="I2" s="224" t="s">
        <v>9</v>
      </c>
      <c r="J2" s="266" t="s">
        <v>10</v>
      </c>
      <c r="K2" s="234" t="s">
        <v>11</v>
      </c>
      <c r="L2" s="267" t="s">
        <v>47</v>
      </c>
    </row>
    <row r="3" spans="1:13">
      <c r="A3" s="268">
        <v>1</v>
      </c>
      <c r="B3" s="148"/>
      <c r="C3" s="269" t="s">
        <v>378</v>
      </c>
      <c r="D3" s="224" t="s">
        <v>18</v>
      </c>
      <c r="E3" s="224" t="s">
        <v>14</v>
      </c>
      <c r="F3" s="147" t="s">
        <v>21</v>
      </c>
      <c r="G3" s="149">
        <v>157.26</v>
      </c>
      <c r="H3" s="134"/>
      <c r="I3" s="149">
        <f>G3</f>
        <v>157.26</v>
      </c>
      <c r="J3" s="134"/>
      <c r="K3" s="134"/>
      <c r="L3" s="134"/>
      <c r="M3" s="146" t="s">
        <v>16</v>
      </c>
    </row>
    <row r="4" spans="1:13" ht="30">
      <c r="A4" s="268">
        <v>2</v>
      </c>
      <c r="B4" s="148" t="s">
        <v>413</v>
      </c>
      <c r="C4" s="269" t="s">
        <v>414</v>
      </c>
      <c r="D4" s="224" t="s">
        <v>319</v>
      </c>
      <c r="E4" s="224" t="s">
        <v>14</v>
      </c>
      <c r="F4" s="147" t="s">
        <v>21</v>
      </c>
      <c r="G4" s="149">
        <v>38.82</v>
      </c>
      <c r="H4" s="134"/>
      <c r="I4" s="149">
        <f>G4</f>
        <v>38.82</v>
      </c>
      <c r="J4" s="134"/>
      <c r="K4" s="134"/>
      <c r="L4" s="134"/>
      <c r="M4" s="146" t="s">
        <v>16</v>
      </c>
    </row>
    <row r="5" spans="1:13">
      <c r="A5" s="268">
        <v>3</v>
      </c>
      <c r="B5" s="148" t="s">
        <v>415</v>
      </c>
      <c r="C5" s="269" t="s">
        <v>68</v>
      </c>
      <c r="D5" s="224" t="s">
        <v>18</v>
      </c>
      <c r="E5" s="224" t="s">
        <v>14</v>
      </c>
      <c r="F5" s="147" t="s">
        <v>21</v>
      </c>
      <c r="G5" s="149">
        <v>12.85</v>
      </c>
      <c r="H5" s="134"/>
      <c r="I5" s="149">
        <f>G5</f>
        <v>12.85</v>
      </c>
      <c r="J5" s="134"/>
      <c r="K5" s="134"/>
      <c r="L5" s="134"/>
      <c r="M5" s="146" t="s">
        <v>16</v>
      </c>
    </row>
    <row r="6" spans="1:13">
      <c r="A6" s="270">
        <v>4</v>
      </c>
      <c r="B6" s="152" t="s">
        <v>416</v>
      </c>
      <c r="C6" s="271" t="s">
        <v>417</v>
      </c>
      <c r="D6" s="272" t="s">
        <v>18</v>
      </c>
      <c r="E6" s="151" t="s">
        <v>14</v>
      </c>
      <c r="F6" s="151" t="s">
        <v>15</v>
      </c>
      <c r="G6" s="153">
        <v>13.27</v>
      </c>
      <c r="H6" s="134"/>
      <c r="I6" s="134"/>
      <c r="J6" s="153">
        <f>G6</f>
        <v>13.27</v>
      </c>
      <c r="K6" s="134"/>
      <c r="L6" s="134"/>
      <c r="M6" s="146" t="s">
        <v>16</v>
      </c>
    </row>
    <row r="7" spans="1:13">
      <c r="A7" s="270">
        <v>5</v>
      </c>
      <c r="B7" s="152" t="s">
        <v>418</v>
      </c>
      <c r="C7" s="271" t="s">
        <v>275</v>
      </c>
      <c r="D7" s="272" t="s">
        <v>18</v>
      </c>
      <c r="E7" s="151" t="s">
        <v>14</v>
      </c>
      <c r="F7" s="151" t="s">
        <v>15</v>
      </c>
      <c r="G7" s="153">
        <v>9.01</v>
      </c>
      <c r="H7" s="134"/>
      <c r="I7" s="134"/>
      <c r="J7" s="153">
        <f>G7</f>
        <v>9.01</v>
      </c>
      <c r="K7" s="134"/>
      <c r="L7" s="134"/>
      <c r="M7" s="146" t="s">
        <v>16</v>
      </c>
    </row>
    <row r="8" spans="1:13">
      <c r="A8" s="270">
        <v>6</v>
      </c>
      <c r="B8" s="152"/>
      <c r="C8" s="271" t="s">
        <v>419</v>
      </c>
      <c r="D8" s="272" t="s">
        <v>18</v>
      </c>
      <c r="E8" s="151" t="s">
        <v>14</v>
      </c>
      <c r="F8" s="151" t="s">
        <v>15</v>
      </c>
      <c r="G8" s="153">
        <v>5.16</v>
      </c>
      <c r="H8" s="134"/>
      <c r="I8" s="134"/>
      <c r="J8" s="153">
        <f>G8</f>
        <v>5.16</v>
      </c>
      <c r="K8" s="134"/>
      <c r="L8" s="134"/>
      <c r="M8" s="146" t="s">
        <v>16</v>
      </c>
    </row>
    <row r="9" spans="1:13">
      <c r="A9" s="268">
        <v>7</v>
      </c>
      <c r="B9" s="148" t="s">
        <v>420</v>
      </c>
      <c r="C9" s="269" t="s">
        <v>421</v>
      </c>
      <c r="D9" s="224" t="s">
        <v>37</v>
      </c>
      <c r="E9" s="224" t="s">
        <v>14</v>
      </c>
      <c r="F9" s="147" t="s">
        <v>21</v>
      </c>
      <c r="G9" s="149">
        <v>53.04</v>
      </c>
      <c r="H9" s="134"/>
      <c r="I9" s="149">
        <f>G9</f>
        <v>53.04</v>
      </c>
      <c r="J9" s="134"/>
      <c r="K9" s="134"/>
      <c r="L9" s="134"/>
      <c r="M9" s="146" t="s">
        <v>16</v>
      </c>
    </row>
    <row r="10" spans="1:13">
      <c r="A10" s="268">
        <v>8</v>
      </c>
      <c r="B10" s="148" t="s">
        <v>422</v>
      </c>
      <c r="C10" s="269" t="s">
        <v>423</v>
      </c>
      <c r="D10" s="224" t="s">
        <v>37</v>
      </c>
      <c r="E10" s="224" t="s">
        <v>14</v>
      </c>
      <c r="F10" s="147" t="s">
        <v>21</v>
      </c>
      <c r="G10" s="149">
        <v>16.149999999999999</v>
      </c>
      <c r="H10" s="134"/>
      <c r="I10" s="149">
        <f>G10</f>
        <v>16.149999999999999</v>
      </c>
      <c r="J10" s="134"/>
      <c r="K10" s="134"/>
      <c r="L10" s="134"/>
      <c r="M10" s="146" t="s">
        <v>16</v>
      </c>
    </row>
    <row r="11" spans="1:13">
      <c r="A11" s="268">
        <v>9</v>
      </c>
      <c r="B11" s="148" t="s">
        <v>422</v>
      </c>
      <c r="C11" s="269" t="s">
        <v>421</v>
      </c>
      <c r="D11" s="224" t="s">
        <v>37</v>
      </c>
      <c r="E11" s="224" t="s">
        <v>14</v>
      </c>
      <c r="F11" s="147" t="s">
        <v>21</v>
      </c>
      <c r="G11" s="149">
        <v>30.7</v>
      </c>
      <c r="H11" s="134"/>
      <c r="I11" s="149">
        <f>G11</f>
        <v>30.7</v>
      </c>
      <c r="J11" s="134"/>
      <c r="K11" s="134"/>
      <c r="L11" s="134"/>
      <c r="M11" s="146" t="s">
        <v>16</v>
      </c>
    </row>
    <row r="12" spans="1:13">
      <c r="A12" s="270">
        <v>10</v>
      </c>
      <c r="B12" s="152" t="s">
        <v>424</v>
      </c>
      <c r="C12" s="271" t="s">
        <v>425</v>
      </c>
      <c r="D12" s="272" t="s">
        <v>37</v>
      </c>
      <c r="E12" s="151" t="s">
        <v>14</v>
      </c>
      <c r="F12" s="151" t="s">
        <v>15</v>
      </c>
      <c r="G12" s="153">
        <v>15.55</v>
      </c>
      <c r="H12" s="134"/>
      <c r="I12" s="134"/>
      <c r="J12" s="153">
        <f>G12</f>
        <v>15.55</v>
      </c>
      <c r="K12" s="134"/>
      <c r="L12" s="134"/>
      <c r="M12" s="146" t="s">
        <v>16</v>
      </c>
    </row>
    <row r="13" spans="1:13">
      <c r="A13" s="268">
        <v>11</v>
      </c>
      <c r="B13" s="148" t="s">
        <v>424</v>
      </c>
      <c r="C13" s="269" t="s">
        <v>36</v>
      </c>
      <c r="D13" s="224" t="s">
        <v>37</v>
      </c>
      <c r="E13" s="224" t="s">
        <v>14</v>
      </c>
      <c r="F13" s="147" t="s">
        <v>21</v>
      </c>
      <c r="G13" s="149">
        <v>11.79</v>
      </c>
      <c r="H13" s="134"/>
      <c r="I13" s="149">
        <f>G13</f>
        <v>11.79</v>
      </c>
      <c r="J13" s="134"/>
      <c r="K13" s="134"/>
      <c r="L13" s="134"/>
      <c r="M13" s="146" t="s">
        <v>16</v>
      </c>
    </row>
    <row r="14" spans="1:13" ht="30">
      <c r="A14" s="268">
        <v>12</v>
      </c>
      <c r="B14" s="148"/>
      <c r="C14" s="269" t="s">
        <v>426</v>
      </c>
      <c r="D14" s="224" t="s">
        <v>319</v>
      </c>
      <c r="E14" s="224" t="s">
        <v>14</v>
      </c>
      <c r="F14" s="147" t="s">
        <v>21</v>
      </c>
      <c r="G14" s="149">
        <v>21.29</v>
      </c>
      <c r="H14" s="134"/>
      <c r="I14" s="149">
        <f>G14</f>
        <v>21.29</v>
      </c>
      <c r="J14" s="134"/>
      <c r="K14" s="134"/>
      <c r="L14" s="134"/>
      <c r="M14" s="146" t="s">
        <v>16</v>
      </c>
    </row>
    <row r="15" spans="1:13">
      <c r="A15" s="268">
        <v>13</v>
      </c>
      <c r="B15" s="148"/>
      <c r="C15" s="269" t="s">
        <v>326</v>
      </c>
      <c r="D15" s="224" t="s">
        <v>18</v>
      </c>
      <c r="E15" s="224" t="s">
        <v>14</v>
      </c>
      <c r="F15" s="147" t="s">
        <v>21</v>
      </c>
      <c r="G15" s="149">
        <v>14.5</v>
      </c>
      <c r="H15" s="134"/>
      <c r="I15" s="149">
        <f>G15</f>
        <v>14.5</v>
      </c>
      <c r="J15" s="134"/>
      <c r="K15" s="134"/>
      <c r="L15" s="134"/>
      <c r="M15" s="146" t="s">
        <v>16</v>
      </c>
    </row>
    <row r="16" spans="1:13">
      <c r="A16" s="268">
        <v>14</v>
      </c>
      <c r="B16" s="148" t="s">
        <v>427</v>
      </c>
      <c r="C16" s="269" t="s">
        <v>428</v>
      </c>
      <c r="D16" s="224" t="s">
        <v>18</v>
      </c>
      <c r="E16" s="224" t="s">
        <v>14</v>
      </c>
      <c r="F16" s="147" t="s">
        <v>21</v>
      </c>
      <c r="G16" s="149">
        <v>19.239999999999998</v>
      </c>
      <c r="H16" s="134"/>
      <c r="I16" s="149">
        <f>G16</f>
        <v>19.239999999999998</v>
      </c>
      <c r="J16" s="134"/>
      <c r="K16" s="134"/>
      <c r="L16" s="134"/>
      <c r="M16" s="146" t="s">
        <v>16</v>
      </c>
    </row>
    <row r="17" spans="1:13">
      <c r="A17" s="273">
        <v>15</v>
      </c>
      <c r="B17" s="142" t="s">
        <v>427</v>
      </c>
      <c r="C17" s="274" t="s">
        <v>31</v>
      </c>
      <c r="D17" s="234" t="s">
        <v>18</v>
      </c>
      <c r="E17" s="275" t="s">
        <v>18</v>
      </c>
      <c r="F17" s="275" t="s">
        <v>19</v>
      </c>
      <c r="G17" s="143">
        <v>7.21</v>
      </c>
      <c r="H17" s="134"/>
      <c r="I17" s="134"/>
      <c r="J17" s="134"/>
      <c r="K17" s="143">
        <f>G17</f>
        <v>7.21</v>
      </c>
      <c r="L17" s="347"/>
      <c r="M17" s="146" t="s">
        <v>16</v>
      </c>
    </row>
    <row r="18" spans="1:13">
      <c r="A18" s="273">
        <v>16</v>
      </c>
      <c r="B18" s="142" t="s">
        <v>429</v>
      </c>
      <c r="C18" s="274" t="s">
        <v>50</v>
      </c>
      <c r="D18" s="234" t="s">
        <v>18</v>
      </c>
      <c r="E18" s="275" t="s">
        <v>18</v>
      </c>
      <c r="F18" s="275" t="s">
        <v>19</v>
      </c>
      <c r="G18" s="143">
        <v>16.72</v>
      </c>
      <c r="H18" s="134"/>
      <c r="I18" s="134"/>
      <c r="J18" s="134"/>
      <c r="K18" s="143">
        <f>G18</f>
        <v>16.72</v>
      </c>
      <c r="L18" s="347"/>
      <c r="M18" s="146" t="s">
        <v>16</v>
      </c>
    </row>
    <row r="19" spans="1:13">
      <c r="A19" s="268">
        <v>17</v>
      </c>
      <c r="B19" s="148" t="s">
        <v>430</v>
      </c>
      <c r="C19" s="269" t="s">
        <v>423</v>
      </c>
      <c r="D19" s="224" t="s">
        <v>18</v>
      </c>
      <c r="E19" s="224" t="s">
        <v>14</v>
      </c>
      <c r="F19" s="147" t="s">
        <v>21</v>
      </c>
      <c r="G19" s="149">
        <v>26.89</v>
      </c>
      <c r="H19" s="134"/>
      <c r="I19" s="149">
        <f>G19</f>
        <v>26.89</v>
      </c>
      <c r="J19" s="134"/>
      <c r="K19" s="134"/>
      <c r="L19" s="134"/>
      <c r="M19" s="146" t="s">
        <v>16</v>
      </c>
    </row>
    <row r="20" spans="1:13">
      <c r="A20" s="268">
        <v>18</v>
      </c>
      <c r="B20" s="148" t="s">
        <v>431</v>
      </c>
      <c r="C20" s="269" t="s">
        <v>421</v>
      </c>
      <c r="D20" s="224" t="s">
        <v>37</v>
      </c>
      <c r="E20" s="224" t="s">
        <v>14</v>
      </c>
      <c r="F20" s="147" t="s">
        <v>21</v>
      </c>
      <c r="G20" s="149">
        <v>29.62</v>
      </c>
      <c r="H20" s="134"/>
      <c r="I20" s="149">
        <f>G20</f>
        <v>29.62</v>
      </c>
      <c r="J20" s="134"/>
      <c r="K20" s="134"/>
      <c r="L20" s="134"/>
      <c r="M20" s="146" t="s">
        <v>16</v>
      </c>
    </row>
    <row r="21" spans="1:13">
      <c r="A21" s="268">
        <v>19</v>
      </c>
      <c r="B21" s="148" t="s">
        <v>432</v>
      </c>
      <c r="C21" s="269" t="s">
        <v>421</v>
      </c>
      <c r="D21" s="224" t="s">
        <v>37</v>
      </c>
      <c r="E21" s="224" t="s">
        <v>14</v>
      </c>
      <c r="F21" s="147" t="s">
        <v>21</v>
      </c>
      <c r="G21" s="149">
        <v>29.76</v>
      </c>
      <c r="H21" s="134"/>
      <c r="I21" s="149">
        <f>G21</f>
        <v>29.76</v>
      </c>
      <c r="J21" s="134"/>
      <c r="K21" s="134"/>
      <c r="L21" s="134"/>
      <c r="M21" s="146" t="s">
        <v>16</v>
      </c>
    </row>
    <row r="22" spans="1:13">
      <c r="A22" s="268">
        <v>20</v>
      </c>
      <c r="B22" s="148" t="s">
        <v>433</v>
      </c>
      <c r="C22" s="269" t="s">
        <v>434</v>
      </c>
      <c r="D22" s="224" t="s">
        <v>37</v>
      </c>
      <c r="E22" s="224" t="s">
        <v>14</v>
      </c>
      <c r="F22" s="147" t="s">
        <v>21</v>
      </c>
      <c r="G22" s="149"/>
      <c r="H22" s="134"/>
      <c r="I22" s="149">
        <f>G22</f>
        <v>0</v>
      </c>
      <c r="J22" s="134"/>
      <c r="K22" s="134"/>
      <c r="L22" s="134"/>
      <c r="M22" s="146" t="s">
        <v>16</v>
      </c>
    </row>
    <row r="23" spans="1:13">
      <c r="A23" s="268">
        <v>21</v>
      </c>
      <c r="B23" s="148" t="s">
        <v>435</v>
      </c>
      <c r="C23" s="269" t="s">
        <v>421</v>
      </c>
      <c r="D23" s="224" t="s">
        <v>37</v>
      </c>
      <c r="E23" s="224" t="s">
        <v>14</v>
      </c>
      <c r="F23" s="147" t="s">
        <v>21</v>
      </c>
      <c r="G23" s="149">
        <v>18.010000000000002</v>
      </c>
      <c r="H23" s="134"/>
      <c r="I23" s="149">
        <f>G23</f>
        <v>18.010000000000002</v>
      </c>
      <c r="J23" s="134"/>
      <c r="K23" s="134"/>
      <c r="L23" s="134"/>
      <c r="M23" s="146" t="s">
        <v>16</v>
      </c>
    </row>
    <row r="24" spans="1:13">
      <c r="A24" s="273">
        <v>22</v>
      </c>
      <c r="B24" s="142" t="s">
        <v>435</v>
      </c>
      <c r="C24" s="274" t="s">
        <v>436</v>
      </c>
      <c r="D24" s="234" t="s">
        <v>18</v>
      </c>
      <c r="E24" s="275" t="s">
        <v>18</v>
      </c>
      <c r="F24" s="275" t="s">
        <v>19</v>
      </c>
      <c r="G24" s="143">
        <v>9.43</v>
      </c>
      <c r="H24" s="134"/>
      <c r="I24" s="134"/>
      <c r="J24" s="134"/>
      <c r="K24" s="143">
        <f>G24</f>
        <v>9.43</v>
      </c>
      <c r="L24" s="347"/>
      <c r="M24" s="146" t="s">
        <v>16</v>
      </c>
    </row>
    <row r="25" spans="1:13">
      <c r="A25" s="273">
        <v>23</v>
      </c>
      <c r="B25" s="142" t="s">
        <v>437</v>
      </c>
      <c r="C25" s="274" t="s">
        <v>436</v>
      </c>
      <c r="D25" s="234" t="s">
        <v>18</v>
      </c>
      <c r="E25" s="275" t="s">
        <v>18</v>
      </c>
      <c r="F25" s="275" t="s">
        <v>21</v>
      </c>
      <c r="G25" s="143">
        <v>13.25</v>
      </c>
      <c r="H25" s="134"/>
      <c r="I25" s="276"/>
      <c r="J25" s="134"/>
      <c r="K25" s="143">
        <f>G25</f>
        <v>13.25</v>
      </c>
      <c r="L25" s="134"/>
      <c r="M25" s="146" t="s">
        <v>16</v>
      </c>
    </row>
    <row r="26" spans="1:13">
      <c r="A26" s="268">
        <v>24</v>
      </c>
      <c r="B26" s="148" t="s">
        <v>437</v>
      </c>
      <c r="C26" s="269" t="s">
        <v>421</v>
      </c>
      <c r="D26" s="224" t="s">
        <v>37</v>
      </c>
      <c r="E26" s="224" t="s">
        <v>14</v>
      </c>
      <c r="F26" s="147" t="s">
        <v>21</v>
      </c>
      <c r="G26" s="149">
        <v>27.42</v>
      </c>
      <c r="H26" s="134"/>
      <c r="I26" s="149">
        <f>G26</f>
        <v>27.42</v>
      </c>
      <c r="J26" s="134"/>
      <c r="K26" s="134"/>
      <c r="L26" s="134"/>
      <c r="M26" s="146" t="s">
        <v>16</v>
      </c>
    </row>
    <row r="27" spans="1:13">
      <c r="A27" s="268">
        <v>25</v>
      </c>
      <c r="B27" s="148" t="s">
        <v>438</v>
      </c>
      <c r="C27" s="269" t="s">
        <v>439</v>
      </c>
      <c r="D27" s="224" t="s">
        <v>37</v>
      </c>
      <c r="E27" s="224" t="s">
        <v>14</v>
      </c>
      <c r="F27" s="147" t="s">
        <v>21</v>
      </c>
      <c r="G27" s="149">
        <v>3.53</v>
      </c>
      <c r="H27" s="134"/>
      <c r="I27" s="149">
        <f>G27</f>
        <v>3.53</v>
      </c>
      <c r="J27" s="134"/>
      <c r="K27" s="134"/>
      <c r="L27" s="134"/>
      <c r="M27" s="146" t="s">
        <v>16</v>
      </c>
    </row>
    <row r="28" spans="1:13">
      <c r="A28" s="268">
        <v>26</v>
      </c>
      <c r="B28" s="148" t="s">
        <v>440</v>
      </c>
      <c r="C28" s="269" t="s">
        <v>206</v>
      </c>
      <c r="D28" s="224" t="s">
        <v>37</v>
      </c>
      <c r="E28" s="224" t="s">
        <v>14</v>
      </c>
      <c r="F28" s="147" t="s">
        <v>21</v>
      </c>
      <c r="G28" s="149">
        <v>15.21</v>
      </c>
      <c r="H28" s="134"/>
      <c r="I28" s="149">
        <f>G28</f>
        <v>15.21</v>
      </c>
      <c r="J28" s="134"/>
      <c r="K28" s="134"/>
      <c r="L28" s="134"/>
      <c r="M28" s="146" t="s">
        <v>16</v>
      </c>
    </row>
    <row r="29" spans="1:13">
      <c r="A29" s="268">
        <v>27</v>
      </c>
      <c r="B29" s="148"/>
      <c r="C29" s="269" t="s">
        <v>441</v>
      </c>
      <c r="D29" s="224" t="s">
        <v>37</v>
      </c>
      <c r="E29" s="224" t="s">
        <v>14</v>
      </c>
      <c r="F29" s="147" t="s">
        <v>21</v>
      </c>
      <c r="G29" s="149">
        <v>46.3</v>
      </c>
      <c r="H29" s="134"/>
      <c r="I29" s="149">
        <f>G29</f>
        <v>46.3</v>
      </c>
      <c r="J29" s="134"/>
      <c r="K29" s="134"/>
      <c r="L29" s="134"/>
      <c r="M29" s="146" t="s">
        <v>16</v>
      </c>
    </row>
    <row r="30" spans="1:13">
      <c r="A30" s="273">
        <v>28</v>
      </c>
      <c r="B30" s="142" t="s">
        <v>442</v>
      </c>
      <c r="C30" s="274" t="s">
        <v>443</v>
      </c>
      <c r="D30" s="234" t="s">
        <v>18</v>
      </c>
      <c r="E30" s="275" t="s">
        <v>18</v>
      </c>
      <c r="F30" s="275" t="s">
        <v>19</v>
      </c>
      <c r="G30" s="143">
        <v>1.22</v>
      </c>
      <c r="H30" s="134"/>
      <c r="I30" s="134"/>
      <c r="J30" s="134"/>
      <c r="K30" s="143">
        <f>G30</f>
        <v>1.22</v>
      </c>
      <c r="L30" s="347"/>
      <c r="M30" s="146" t="s">
        <v>16</v>
      </c>
    </row>
    <row r="31" spans="1:13">
      <c r="A31" s="268">
        <v>29</v>
      </c>
      <c r="B31" s="148" t="s">
        <v>444</v>
      </c>
      <c r="C31" s="269" t="s">
        <v>74</v>
      </c>
      <c r="D31" s="224" t="s">
        <v>37</v>
      </c>
      <c r="E31" s="224" t="s">
        <v>14</v>
      </c>
      <c r="F31" s="147" t="s">
        <v>21</v>
      </c>
      <c r="G31" s="149">
        <v>13.34</v>
      </c>
      <c r="H31" s="134"/>
      <c r="I31" s="149">
        <f>G31</f>
        <v>13.34</v>
      </c>
      <c r="J31" s="134"/>
      <c r="K31" s="134"/>
      <c r="L31" s="134"/>
      <c r="M31" s="146" t="s">
        <v>16</v>
      </c>
    </row>
    <row r="32" spans="1:13">
      <c r="A32" s="270">
        <v>30</v>
      </c>
      <c r="B32" s="152" t="s">
        <v>445</v>
      </c>
      <c r="C32" s="271" t="s">
        <v>446</v>
      </c>
      <c r="D32" s="266" t="s">
        <v>37</v>
      </c>
      <c r="E32" s="277" t="s">
        <v>18</v>
      </c>
      <c r="F32" s="277" t="s">
        <v>15</v>
      </c>
      <c r="G32" s="153">
        <v>24.15</v>
      </c>
      <c r="H32" s="134"/>
      <c r="I32" s="134"/>
      <c r="J32" s="153">
        <f>G32</f>
        <v>24.15</v>
      </c>
      <c r="K32" s="134"/>
      <c r="L32" s="134"/>
      <c r="M32" s="146" t="s">
        <v>16</v>
      </c>
    </row>
    <row r="33" spans="1:13" ht="30">
      <c r="A33" s="268">
        <v>31</v>
      </c>
      <c r="B33" s="148" t="s">
        <v>447</v>
      </c>
      <c r="C33" s="269" t="s">
        <v>448</v>
      </c>
      <c r="D33" s="224" t="s">
        <v>37</v>
      </c>
      <c r="E33" s="224" t="s">
        <v>14</v>
      </c>
      <c r="F33" s="147" t="s">
        <v>21</v>
      </c>
      <c r="G33" s="149">
        <v>13.22</v>
      </c>
      <c r="H33" s="134"/>
      <c r="I33" s="149">
        <f>G33</f>
        <v>13.22</v>
      </c>
      <c r="J33" s="134"/>
      <c r="K33" s="134"/>
      <c r="L33" s="134"/>
      <c r="M33" s="146" t="s">
        <v>16</v>
      </c>
    </row>
    <row r="34" spans="1:13">
      <c r="A34" s="273">
        <v>32</v>
      </c>
      <c r="B34" s="142" t="s">
        <v>449</v>
      </c>
      <c r="C34" s="274" t="s">
        <v>450</v>
      </c>
      <c r="D34" s="234" t="s">
        <v>18</v>
      </c>
      <c r="E34" s="275" t="s">
        <v>18</v>
      </c>
      <c r="F34" s="275" t="s">
        <v>19</v>
      </c>
      <c r="G34" s="143">
        <v>3.3</v>
      </c>
      <c r="H34" s="134"/>
      <c r="I34" s="134"/>
      <c r="J34" s="134"/>
      <c r="K34" s="143">
        <f>G34</f>
        <v>3.3</v>
      </c>
      <c r="L34" s="347"/>
      <c r="M34" s="146" t="s">
        <v>16</v>
      </c>
    </row>
    <row r="35" spans="1:13">
      <c r="A35" s="268">
        <v>33</v>
      </c>
      <c r="B35" s="148" t="s">
        <v>451</v>
      </c>
      <c r="C35" s="269" t="s">
        <v>452</v>
      </c>
      <c r="D35" s="224" t="s">
        <v>37</v>
      </c>
      <c r="E35" s="147" t="s">
        <v>18</v>
      </c>
      <c r="F35" s="147" t="s">
        <v>21</v>
      </c>
      <c r="G35" s="149">
        <v>2</v>
      </c>
      <c r="H35" s="134"/>
      <c r="I35" s="149">
        <f>G35</f>
        <v>2</v>
      </c>
      <c r="J35" s="134"/>
      <c r="K35" s="134"/>
      <c r="L35" s="134"/>
      <c r="M35" s="146" t="s">
        <v>16</v>
      </c>
    </row>
    <row r="36" spans="1:13">
      <c r="A36" s="268">
        <v>34</v>
      </c>
      <c r="B36" s="148" t="s">
        <v>453</v>
      </c>
      <c r="C36" s="269" t="s">
        <v>454</v>
      </c>
      <c r="D36" s="224" t="s">
        <v>37</v>
      </c>
      <c r="E36" s="147" t="s">
        <v>18</v>
      </c>
      <c r="F36" s="147" t="s">
        <v>21</v>
      </c>
      <c r="G36" s="149">
        <v>10.5</v>
      </c>
      <c r="H36" s="134"/>
      <c r="I36" s="149">
        <f>G36</f>
        <v>10.5</v>
      </c>
      <c r="J36" s="134"/>
      <c r="K36" s="134"/>
      <c r="L36" s="134"/>
      <c r="M36" s="146" t="s">
        <v>16</v>
      </c>
    </row>
    <row r="37" spans="1:13">
      <c r="A37" s="268">
        <v>35</v>
      </c>
      <c r="B37" s="148" t="s">
        <v>455</v>
      </c>
      <c r="C37" s="269" t="s">
        <v>456</v>
      </c>
      <c r="D37" s="224" t="s">
        <v>37</v>
      </c>
      <c r="E37" s="224" t="s">
        <v>14</v>
      </c>
      <c r="F37" s="147" t="s">
        <v>21</v>
      </c>
      <c r="G37" s="149">
        <v>4.2</v>
      </c>
      <c r="H37" s="134"/>
      <c r="I37" s="149">
        <f>G37</f>
        <v>4.2</v>
      </c>
      <c r="J37" s="134"/>
      <c r="K37" s="134"/>
      <c r="L37" s="134"/>
      <c r="M37" s="146" t="s">
        <v>16</v>
      </c>
    </row>
    <row r="38" spans="1:13">
      <c r="A38" s="268">
        <v>36</v>
      </c>
      <c r="B38" s="148" t="s">
        <v>457</v>
      </c>
      <c r="C38" s="269" t="s">
        <v>458</v>
      </c>
      <c r="D38" s="224" t="s">
        <v>37</v>
      </c>
      <c r="E38" s="147" t="s">
        <v>18</v>
      </c>
      <c r="F38" s="147" t="s">
        <v>21</v>
      </c>
      <c r="G38" s="149">
        <v>42.39</v>
      </c>
      <c r="H38" s="134"/>
      <c r="I38" s="149">
        <f>G38</f>
        <v>42.39</v>
      </c>
      <c r="J38" s="134"/>
      <c r="K38" s="134"/>
      <c r="L38" s="134"/>
      <c r="M38" s="146" t="s">
        <v>16</v>
      </c>
    </row>
    <row r="39" spans="1:13">
      <c r="A39" s="270">
        <v>37</v>
      </c>
      <c r="B39" s="152" t="s">
        <v>459</v>
      </c>
      <c r="C39" s="271" t="s">
        <v>43</v>
      </c>
      <c r="D39" s="266" t="s">
        <v>37</v>
      </c>
      <c r="E39" s="277" t="s">
        <v>18</v>
      </c>
      <c r="F39" s="277" t="s">
        <v>15</v>
      </c>
      <c r="G39" s="153">
        <v>7.24</v>
      </c>
      <c r="H39" s="134"/>
      <c r="I39" s="134"/>
      <c r="J39" s="153">
        <f>G39</f>
        <v>7.24</v>
      </c>
      <c r="K39" s="134"/>
      <c r="L39" s="134"/>
      <c r="M39" s="146" t="s">
        <v>16</v>
      </c>
    </row>
    <row r="40" spans="1:13">
      <c r="A40" s="270">
        <v>38</v>
      </c>
      <c r="B40" s="152" t="s">
        <v>460</v>
      </c>
      <c r="C40" s="271" t="s">
        <v>461</v>
      </c>
      <c r="D40" s="266" t="s">
        <v>37</v>
      </c>
      <c r="E40" s="277" t="s">
        <v>18</v>
      </c>
      <c r="F40" s="277" t="s">
        <v>15</v>
      </c>
      <c r="G40" s="153">
        <v>37.99</v>
      </c>
      <c r="H40" s="134"/>
      <c r="I40" s="134"/>
      <c r="J40" s="153">
        <f>G40</f>
        <v>37.99</v>
      </c>
      <c r="K40" s="134"/>
      <c r="L40" s="134"/>
      <c r="M40" s="146" t="s">
        <v>16</v>
      </c>
    </row>
    <row r="41" spans="1:13">
      <c r="A41" s="270">
        <v>39</v>
      </c>
      <c r="B41" s="152" t="s">
        <v>462</v>
      </c>
      <c r="C41" s="271" t="s">
        <v>463</v>
      </c>
      <c r="D41" s="266" t="s">
        <v>37</v>
      </c>
      <c r="E41" s="277" t="s">
        <v>18</v>
      </c>
      <c r="F41" s="277" t="s">
        <v>15</v>
      </c>
      <c r="G41" s="153">
        <v>5.8</v>
      </c>
      <c r="H41" s="134"/>
      <c r="I41" s="134"/>
      <c r="J41" s="153">
        <f>G41</f>
        <v>5.8</v>
      </c>
      <c r="K41" s="134"/>
      <c r="L41" s="134"/>
      <c r="M41" s="146" t="s">
        <v>16</v>
      </c>
    </row>
    <row r="42" spans="1:13" ht="30">
      <c r="A42" s="278">
        <v>40</v>
      </c>
      <c r="B42" s="279" t="s">
        <v>464</v>
      </c>
      <c r="C42" s="280" t="s">
        <v>465</v>
      </c>
      <c r="D42" s="281" t="s">
        <v>37</v>
      </c>
      <c r="E42" s="265" t="s">
        <v>18</v>
      </c>
      <c r="F42" s="265" t="s">
        <v>305</v>
      </c>
      <c r="G42" s="137">
        <v>4.13</v>
      </c>
      <c r="H42" s="137">
        <f>G42</f>
        <v>4.13</v>
      </c>
      <c r="I42" s="134"/>
      <c r="J42" s="134"/>
      <c r="K42" s="134"/>
      <c r="L42" s="134"/>
      <c r="M42" s="146" t="s">
        <v>16</v>
      </c>
    </row>
    <row r="43" spans="1:13">
      <c r="A43" s="270">
        <v>41</v>
      </c>
      <c r="B43" s="152" t="s">
        <v>466</v>
      </c>
      <c r="C43" s="271" t="s">
        <v>446</v>
      </c>
      <c r="D43" s="266" t="s">
        <v>37</v>
      </c>
      <c r="E43" s="277" t="s">
        <v>18</v>
      </c>
      <c r="F43" s="277" t="s">
        <v>15</v>
      </c>
      <c r="G43" s="153">
        <v>16.57</v>
      </c>
      <c r="H43" s="134"/>
      <c r="I43" s="134"/>
      <c r="J43" s="153">
        <f>G43</f>
        <v>16.57</v>
      </c>
      <c r="K43" s="134"/>
      <c r="L43" s="134"/>
      <c r="M43" s="146" t="s">
        <v>16</v>
      </c>
    </row>
    <row r="44" spans="1:13">
      <c r="A44" s="268">
        <v>42</v>
      </c>
      <c r="B44" s="148" t="s">
        <v>467</v>
      </c>
      <c r="C44" s="269" t="s">
        <v>425</v>
      </c>
      <c r="D44" s="224" t="s">
        <v>37</v>
      </c>
      <c r="E44" s="224" t="s">
        <v>14</v>
      </c>
      <c r="F44" s="147" t="s">
        <v>21</v>
      </c>
      <c r="G44" s="149">
        <v>10.210000000000001</v>
      </c>
      <c r="H44" s="134"/>
      <c r="I44" s="149">
        <f>G44</f>
        <v>10.210000000000001</v>
      </c>
      <c r="J44" s="134"/>
      <c r="K44" s="134"/>
      <c r="L44" s="134"/>
      <c r="M44" s="146" t="s">
        <v>16</v>
      </c>
    </row>
    <row r="45" spans="1:13">
      <c r="A45" s="273">
        <v>43</v>
      </c>
      <c r="B45" s="142" t="s">
        <v>468</v>
      </c>
      <c r="C45" s="274" t="s">
        <v>469</v>
      </c>
      <c r="D45" s="234" t="s">
        <v>18</v>
      </c>
      <c r="E45" s="275" t="s">
        <v>18</v>
      </c>
      <c r="F45" s="275" t="s">
        <v>19</v>
      </c>
      <c r="G45" s="143">
        <v>7.82</v>
      </c>
      <c r="H45" s="134"/>
      <c r="I45" s="134"/>
      <c r="J45" s="134"/>
      <c r="K45" s="143">
        <f>G45</f>
        <v>7.82</v>
      </c>
      <c r="L45" s="347"/>
      <c r="M45" s="146" t="s">
        <v>16</v>
      </c>
    </row>
    <row r="46" spans="1:13" s="291" customFormat="1">
      <c r="A46" s="282"/>
      <c r="B46" s="283"/>
      <c r="C46" s="284" t="s">
        <v>117</v>
      </c>
      <c r="D46" s="285"/>
      <c r="E46" s="282"/>
      <c r="F46" s="282"/>
      <c r="G46" s="286">
        <f>SUM(G3:G45)</f>
        <v>866.06</v>
      </c>
      <c r="H46" s="287">
        <f>SUM(H3:H45)</f>
        <v>4.13</v>
      </c>
      <c r="I46" s="288">
        <f>SUM(I3:I45)</f>
        <v>668.24</v>
      </c>
      <c r="J46" s="289">
        <f>SUM(J3:J45)</f>
        <v>134.74</v>
      </c>
      <c r="K46" s="290">
        <f>SUM(K17:K45)</f>
        <v>58.949999999999996</v>
      </c>
      <c r="L46" s="363">
        <f>SUM(L3:L45)</f>
        <v>0</v>
      </c>
      <c r="M46" s="705">
        <f>SUM(H46:K46)</f>
        <v>866.06000000000006</v>
      </c>
    </row>
    <row r="47" spans="1:13">
      <c r="C47" s="167" t="s">
        <v>99</v>
      </c>
      <c r="G47" s="292">
        <f>SUM(G3:G45)</f>
        <v>866.06</v>
      </c>
    </row>
    <row r="48" spans="1:13">
      <c r="C48" s="170" t="s">
        <v>100</v>
      </c>
      <c r="G48" s="293">
        <f>G46-P46</f>
        <v>866.06</v>
      </c>
    </row>
    <row r="50" spans="1:12">
      <c r="C50" s="173" t="s">
        <v>102</v>
      </c>
    </row>
    <row r="51" spans="1:12" ht="30">
      <c r="C51" s="175" t="s">
        <v>103</v>
      </c>
      <c r="D51" s="294" t="s">
        <v>37</v>
      </c>
    </row>
    <row r="52" spans="1:12">
      <c r="C52" s="175" t="s">
        <v>104</v>
      </c>
      <c r="D52" s="294" t="s">
        <v>18</v>
      </c>
    </row>
    <row r="53" spans="1:12">
      <c r="C53" s="175" t="s">
        <v>105</v>
      </c>
      <c r="D53" s="294" t="s">
        <v>79</v>
      </c>
    </row>
    <row r="54" spans="1:12">
      <c r="C54" s="175" t="s">
        <v>106</v>
      </c>
      <c r="D54" s="294" t="s">
        <v>107</v>
      </c>
    </row>
    <row r="55" spans="1:12" ht="30">
      <c r="C55" s="175" t="s">
        <v>108</v>
      </c>
      <c r="D55" s="294" t="s">
        <v>49</v>
      </c>
    </row>
    <row r="56" spans="1:12" s="295" customFormat="1" ht="30" customHeight="1">
      <c r="C56" s="177" t="s">
        <v>109</v>
      </c>
      <c r="D56" s="616" t="s">
        <v>817</v>
      </c>
      <c r="E56" s="616"/>
      <c r="F56" s="616"/>
      <c r="G56" s="616"/>
      <c r="H56" s="616"/>
      <c r="I56" s="616"/>
      <c r="J56" s="616"/>
      <c r="K56" s="616"/>
      <c r="L56" s="296">
        <f>H46</f>
        <v>4.13</v>
      </c>
    </row>
    <row r="57" spans="1:12" s="295" customFormat="1" ht="48" customHeight="1">
      <c r="C57" s="180" t="s">
        <v>111</v>
      </c>
      <c r="D57" s="617" t="s">
        <v>818</v>
      </c>
      <c r="E57" s="617"/>
      <c r="F57" s="617"/>
      <c r="G57" s="617"/>
      <c r="H57" s="617"/>
      <c r="I57" s="617"/>
      <c r="J57" s="617"/>
      <c r="K57" s="617"/>
      <c r="L57" s="149">
        <f>I46</f>
        <v>668.24</v>
      </c>
    </row>
    <row r="58" spans="1:12" s="295" customFormat="1" ht="46.5" customHeight="1">
      <c r="C58" s="297" t="s">
        <v>113</v>
      </c>
      <c r="D58" s="618" t="s">
        <v>819</v>
      </c>
      <c r="E58" s="618"/>
      <c r="F58" s="618"/>
      <c r="G58" s="618"/>
      <c r="H58" s="618"/>
      <c r="I58" s="618"/>
      <c r="J58" s="618"/>
      <c r="K58" s="618"/>
      <c r="L58" s="153">
        <f>J46</f>
        <v>134.74</v>
      </c>
    </row>
    <row r="59" spans="1:12" s="295" customFormat="1" ht="30" customHeight="1">
      <c r="C59" s="184" t="s">
        <v>115</v>
      </c>
      <c r="D59" s="619" t="s">
        <v>820</v>
      </c>
      <c r="E59" s="619"/>
      <c r="F59" s="619"/>
      <c r="G59" s="619"/>
      <c r="H59" s="619"/>
      <c r="I59" s="619"/>
      <c r="J59" s="619"/>
      <c r="K59" s="619"/>
      <c r="L59" s="143">
        <f>K46</f>
        <v>58.949999999999996</v>
      </c>
    </row>
    <row r="60" spans="1:12" s="295" customFormat="1">
      <c r="A60" s="173"/>
      <c r="D60" s="173"/>
      <c r="E60" s="173"/>
      <c r="F60" s="173"/>
      <c r="G60" s="173"/>
      <c r="H60" s="173"/>
      <c r="I60" s="173"/>
      <c r="J60" s="173"/>
      <c r="K60" s="173"/>
      <c r="L60" s="298">
        <f>SUM(L56:L59)</f>
        <v>866.06000000000006</v>
      </c>
    </row>
    <row r="62" spans="1:12" ht="30">
      <c r="C62" s="299" t="s">
        <v>118</v>
      </c>
      <c r="L62" s="300">
        <f>L46</f>
        <v>0</v>
      </c>
    </row>
  </sheetData>
  <mergeCells count="4">
    <mergeCell ref="D56:K56"/>
    <mergeCell ref="D57:K57"/>
    <mergeCell ref="D58:K58"/>
    <mergeCell ref="D59:K59"/>
  </mergeCells>
  <pageMargins left="0.7" right="0.7" top="0.75" bottom="0.75" header="0.51180555555555496" footer="0.51180555555555496"/>
  <pageSetup paperSize="9" scale="88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L53"/>
  <sheetViews>
    <sheetView topLeftCell="A31" zoomScaleNormal="100" workbookViewId="0">
      <selection activeCell="L54" sqref="L54"/>
    </sheetView>
  </sheetViews>
  <sheetFormatPr defaultColWidth="8.7109375" defaultRowHeight="15"/>
  <cols>
    <col min="1" max="1" width="4.85546875" customWidth="1"/>
    <col min="2" max="2" width="8" customWidth="1"/>
    <col min="3" max="3" width="27.42578125" customWidth="1"/>
    <col min="4" max="4" width="9.140625" style="3" customWidth="1"/>
    <col min="5" max="5" width="12.42578125" style="3" customWidth="1"/>
    <col min="6" max="6" width="11.140625" style="3" customWidth="1"/>
    <col min="7" max="7" width="13.42578125" style="3" customWidth="1"/>
    <col min="8" max="8" width="10.140625" style="301" customWidth="1"/>
    <col min="9" max="9" width="11.28515625" style="3" customWidth="1"/>
    <col min="10" max="10" width="10.85546875" style="301" customWidth="1"/>
    <col min="11" max="11" width="10.28515625" style="301" customWidth="1"/>
    <col min="12" max="12" width="9.140625" style="301" customWidth="1"/>
    <col min="252" max="252" width="4.85546875" customWidth="1"/>
    <col min="253" max="253" width="8" customWidth="1"/>
    <col min="254" max="254" width="27.42578125" customWidth="1"/>
    <col min="256" max="256" width="12.42578125" customWidth="1"/>
    <col min="257" max="257" width="11.140625" customWidth="1"/>
    <col min="258" max="258" width="10.140625" customWidth="1"/>
    <col min="259" max="259" width="11.28515625" customWidth="1"/>
    <col min="260" max="260" width="10.85546875" customWidth="1"/>
    <col min="261" max="261" width="10.28515625" customWidth="1"/>
    <col min="262" max="262" width="13.7109375" customWidth="1"/>
    <col min="263" max="263" width="13.85546875" customWidth="1"/>
    <col min="264" max="264" width="13.5703125" customWidth="1"/>
    <col min="265" max="265" width="11.85546875" customWidth="1"/>
    <col min="266" max="266" width="12.85546875" customWidth="1"/>
    <col min="508" max="508" width="4.85546875" customWidth="1"/>
    <col min="509" max="509" width="8" customWidth="1"/>
    <col min="510" max="510" width="27.42578125" customWidth="1"/>
    <col min="512" max="512" width="12.42578125" customWidth="1"/>
    <col min="513" max="513" width="11.140625" customWidth="1"/>
    <col min="514" max="514" width="10.140625" customWidth="1"/>
    <col min="515" max="515" width="11.28515625" customWidth="1"/>
    <col min="516" max="516" width="10.85546875" customWidth="1"/>
    <col min="517" max="517" width="10.28515625" customWidth="1"/>
    <col min="518" max="518" width="13.7109375" customWidth="1"/>
    <col min="519" max="519" width="13.85546875" customWidth="1"/>
    <col min="520" max="520" width="13.5703125" customWidth="1"/>
    <col min="521" max="521" width="11.85546875" customWidth="1"/>
    <col min="522" max="522" width="12.85546875" customWidth="1"/>
    <col min="764" max="764" width="4.85546875" customWidth="1"/>
    <col min="765" max="765" width="8" customWidth="1"/>
    <col min="766" max="766" width="27.42578125" customWidth="1"/>
    <col min="768" max="768" width="12.42578125" customWidth="1"/>
    <col min="769" max="769" width="11.140625" customWidth="1"/>
    <col min="770" max="770" width="10.140625" customWidth="1"/>
    <col min="771" max="771" width="11.28515625" customWidth="1"/>
    <col min="772" max="772" width="10.85546875" customWidth="1"/>
    <col min="773" max="773" width="10.28515625" customWidth="1"/>
    <col min="774" max="774" width="13.7109375" customWidth="1"/>
    <col min="775" max="775" width="13.85546875" customWidth="1"/>
    <col min="776" max="776" width="13.5703125" customWidth="1"/>
    <col min="777" max="777" width="11.85546875" customWidth="1"/>
    <col min="778" max="778" width="12.85546875" customWidth="1"/>
  </cols>
  <sheetData>
    <row r="1" spans="1:12">
      <c r="C1" s="302" t="s">
        <v>470</v>
      </c>
    </row>
    <row r="2" spans="1:12" s="310" customFormat="1" ht="30">
      <c r="A2" s="303" t="s">
        <v>342</v>
      </c>
      <c r="B2" s="304" t="s">
        <v>343</v>
      </c>
      <c r="C2" s="217" t="s">
        <v>344</v>
      </c>
      <c r="D2" s="15" t="s">
        <v>412</v>
      </c>
      <c r="E2" s="5" t="s">
        <v>5</v>
      </c>
      <c r="F2" s="5" t="s">
        <v>345</v>
      </c>
      <c r="G2" s="685" t="s">
        <v>498</v>
      </c>
      <c r="H2" s="8" t="s">
        <v>8</v>
      </c>
      <c r="I2" s="305" t="s">
        <v>9</v>
      </c>
      <c r="J2" s="306" t="s">
        <v>10</v>
      </c>
      <c r="K2" s="307" t="s">
        <v>11</v>
      </c>
      <c r="L2" s="309"/>
    </row>
    <row r="3" spans="1:12">
      <c r="A3" s="311">
        <v>1</v>
      </c>
      <c r="B3" s="312" t="s">
        <v>471</v>
      </c>
      <c r="C3" s="237" t="s">
        <v>472</v>
      </c>
      <c r="D3" s="110">
        <v>6.49</v>
      </c>
      <c r="E3" s="312" t="s">
        <v>21</v>
      </c>
      <c r="F3" s="176" t="s">
        <v>18</v>
      </c>
      <c r="G3" s="626">
        <f>D3</f>
        <v>6.49</v>
      </c>
      <c r="H3" s="313"/>
      <c r="I3" s="110">
        <f t="shared" ref="I3:I11" si="0">D3</f>
        <v>6.49</v>
      </c>
      <c r="J3" s="313"/>
      <c r="K3" s="313"/>
      <c r="L3" s="309"/>
    </row>
    <row r="4" spans="1:12">
      <c r="A4" s="311">
        <v>2</v>
      </c>
      <c r="B4" s="312"/>
      <c r="C4" s="237" t="s">
        <v>441</v>
      </c>
      <c r="D4" s="110">
        <v>160.62</v>
      </c>
      <c r="E4" s="312" t="s">
        <v>21</v>
      </c>
      <c r="F4" s="176" t="s">
        <v>18</v>
      </c>
      <c r="G4" s="626">
        <f t="shared" ref="G4:G35" si="1">D4</f>
        <v>160.62</v>
      </c>
      <c r="H4" s="313"/>
      <c r="I4" s="110">
        <f t="shared" si="0"/>
        <v>160.62</v>
      </c>
      <c r="J4" s="313"/>
      <c r="K4" s="313"/>
      <c r="L4" s="315" t="s">
        <v>474</v>
      </c>
    </row>
    <row r="5" spans="1:12">
      <c r="A5" s="311">
        <v>3</v>
      </c>
      <c r="B5" s="312" t="s">
        <v>475</v>
      </c>
      <c r="C5" s="237" t="s">
        <v>476</v>
      </c>
      <c r="D5" s="110">
        <v>27.86</v>
      </c>
      <c r="E5" s="312" t="s">
        <v>21</v>
      </c>
      <c r="F5" s="176" t="s">
        <v>18</v>
      </c>
      <c r="G5" s="626">
        <f t="shared" si="1"/>
        <v>27.86</v>
      </c>
      <c r="H5" s="313"/>
      <c r="I5" s="110">
        <f t="shared" si="0"/>
        <v>27.86</v>
      </c>
      <c r="J5" s="313"/>
      <c r="K5" s="313"/>
      <c r="L5" s="315" t="s">
        <v>474</v>
      </c>
    </row>
    <row r="6" spans="1:12">
      <c r="A6" s="311">
        <v>4</v>
      </c>
      <c r="B6" s="312" t="s">
        <v>477</v>
      </c>
      <c r="C6" s="316" t="s">
        <v>478</v>
      </c>
      <c r="D6" s="110">
        <v>11.62</v>
      </c>
      <c r="E6" s="312" t="s">
        <v>21</v>
      </c>
      <c r="F6" s="176" t="s">
        <v>18</v>
      </c>
      <c r="G6" s="626">
        <f t="shared" si="1"/>
        <v>11.62</v>
      </c>
      <c r="H6" s="313"/>
      <c r="I6" s="110">
        <f t="shared" si="0"/>
        <v>11.62</v>
      </c>
      <c r="J6" s="313"/>
      <c r="K6" s="313"/>
      <c r="L6" s="315" t="s">
        <v>474</v>
      </c>
    </row>
    <row r="7" spans="1:12">
      <c r="A7" s="311">
        <v>5</v>
      </c>
      <c r="B7" s="312" t="s">
        <v>479</v>
      </c>
      <c r="C7" s="316" t="s">
        <v>480</v>
      </c>
      <c r="D7" s="110">
        <v>9.1199999999999992</v>
      </c>
      <c r="E7" s="312" t="s">
        <v>21</v>
      </c>
      <c r="F7" s="176" t="s">
        <v>18</v>
      </c>
      <c r="G7" s="626">
        <f t="shared" si="1"/>
        <v>9.1199999999999992</v>
      </c>
      <c r="H7" s="313"/>
      <c r="I7" s="110">
        <f t="shared" si="0"/>
        <v>9.1199999999999992</v>
      </c>
      <c r="J7" s="313"/>
      <c r="K7" s="313"/>
      <c r="L7" s="315" t="s">
        <v>474</v>
      </c>
    </row>
    <row r="8" spans="1:12">
      <c r="A8" s="311">
        <v>6</v>
      </c>
      <c r="B8" s="312" t="s">
        <v>481</v>
      </c>
      <c r="C8" s="316" t="s">
        <v>482</v>
      </c>
      <c r="D8" s="110">
        <v>24.48</v>
      </c>
      <c r="E8" s="312" t="s">
        <v>21</v>
      </c>
      <c r="F8" s="176" t="s">
        <v>18</v>
      </c>
      <c r="G8" s="626">
        <f t="shared" si="1"/>
        <v>24.48</v>
      </c>
      <c r="H8" s="313"/>
      <c r="I8" s="110">
        <f t="shared" si="0"/>
        <v>24.48</v>
      </c>
      <c r="J8" s="313"/>
      <c r="K8" s="313"/>
      <c r="L8" s="315" t="s">
        <v>474</v>
      </c>
    </row>
    <row r="9" spans="1:12">
      <c r="A9" s="311">
        <v>7</v>
      </c>
      <c r="B9" s="312" t="s">
        <v>483</v>
      </c>
      <c r="C9" s="316" t="s">
        <v>484</v>
      </c>
      <c r="D9" s="110">
        <v>14.53</v>
      </c>
      <c r="E9" s="312" t="s">
        <v>21</v>
      </c>
      <c r="F9" s="176" t="s">
        <v>18</v>
      </c>
      <c r="G9" s="626">
        <f t="shared" si="1"/>
        <v>14.53</v>
      </c>
      <c r="H9" s="313"/>
      <c r="I9" s="110">
        <f t="shared" si="0"/>
        <v>14.53</v>
      </c>
      <c r="J9" s="313"/>
      <c r="K9" s="313"/>
      <c r="L9" s="315" t="s">
        <v>474</v>
      </c>
    </row>
    <row r="10" spans="1:12">
      <c r="A10" s="311">
        <v>8</v>
      </c>
      <c r="B10" s="312" t="s">
        <v>485</v>
      </c>
      <c r="C10" s="316" t="s">
        <v>486</v>
      </c>
      <c r="D10" s="110">
        <v>26.96</v>
      </c>
      <c r="E10" s="312" t="s">
        <v>21</v>
      </c>
      <c r="F10" s="176" t="s">
        <v>18</v>
      </c>
      <c r="G10" s="626">
        <f t="shared" si="1"/>
        <v>26.96</v>
      </c>
      <c r="H10" s="313"/>
      <c r="I10" s="110">
        <f t="shared" si="0"/>
        <v>26.96</v>
      </c>
      <c r="J10" s="313"/>
      <c r="K10" s="313"/>
      <c r="L10" s="315" t="s">
        <v>474</v>
      </c>
    </row>
    <row r="11" spans="1:12">
      <c r="A11" s="311">
        <v>9</v>
      </c>
      <c r="B11" s="312" t="s">
        <v>487</v>
      </c>
      <c r="C11" s="316" t="s">
        <v>55</v>
      </c>
      <c r="D11" s="110">
        <v>2.6</v>
      </c>
      <c r="E11" s="312" t="s">
        <v>21</v>
      </c>
      <c r="F11" s="176" t="s">
        <v>18</v>
      </c>
      <c r="G11" s="626">
        <f t="shared" si="1"/>
        <v>2.6</v>
      </c>
      <c r="H11" s="313"/>
      <c r="I11" s="110">
        <f t="shared" si="0"/>
        <v>2.6</v>
      </c>
      <c r="J11" s="313"/>
      <c r="K11" s="313"/>
      <c r="L11" s="315" t="s">
        <v>474</v>
      </c>
    </row>
    <row r="12" spans="1:12">
      <c r="A12" s="317">
        <v>10</v>
      </c>
      <c r="B12" s="318" t="s">
        <v>488</v>
      </c>
      <c r="C12" s="319" t="s">
        <v>31</v>
      </c>
      <c r="D12" s="320">
        <v>7.46</v>
      </c>
      <c r="E12" s="308" t="s">
        <v>19</v>
      </c>
      <c r="F12" s="176" t="s">
        <v>18</v>
      </c>
      <c r="G12" s="626">
        <f t="shared" si="1"/>
        <v>7.46</v>
      </c>
      <c r="H12" s="313"/>
      <c r="I12" s="321"/>
      <c r="J12" s="313"/>
      <c r="K12" s="322">
        <f>D12</f>
        <v>7.46</v>
      </c>
      <c r="L12" s="315" t="s">
        <v>474</v>
      </c>
    </row>
    <row r="13" spans="1:12">
      <c r="A13" s="311">
        <v>11</v>
      </c>
      <c r="B13" s="312" t="s">
        <v>489</v>
      </c>
      <c r="C13" s="316" t="s">
        <v>490</v>
      </c>
      <c r="D13" s="110">
        <v>7.13</v>
      </c>
      <c r="E13" s="312" t="s">
        <v>21</v>
      </c>
      <c r="F13" s="176" t="s">
        <v>18</v>
      </c>
      <c r="G13" s="626">
        <f t="shared" si="1"/>
        <v>7.13</v>
      </c>
      <c r="H13" s="313"/>
      <c r="I13" s="110">
        <f>D13</f>
        <v>7.13</v>
      </c>
      <c r="J13" s="313"/>
      <c r="K13" s="313"/>
      <c r="L13" s="315" t="s">
        <v>474</v>
      </c>
    </row>
    <row r="14" spans="1:12">
      <c r="A14" s="311">
        <v>12</v>
      </c>
      <c r="B14" s="312" t="s">
        <v>491</v>
      </c>
      <c r="C14" s="316" t="s">
        <v>490</v>
      </c>
      <c r="D14" s="110">
        <v>7.09</v>
      </c>
      <c r="E14" s="312" t="s">
        <v>21</v>
      </c>
      <c r="F14" s="176" t="s">
        <v>18</v>
      </c>
      <c r="G14" s="626">
        <f t="shared" si="1"/>
        <v>7.09</v>
      </c>
      <c r="H14" s="313"/>
      <c r="I14" s="110">
        <f>D14</f>
        <v>7.09</v>
      </c>
      <c r="J14" s="313"/>
      <c r="K14" s="313"/>
      <c r="L14" s="315" t="s">
        <v>474</v>
      </c>
    </row>
    <row r="15" spans="1:12">
      <c r="A15" s="311">
        <v>13</v>
      </c>
      <c r="B15" s="312" t="s">
        <v>492</v>
      </c>
      <c r="C15" s="316" t="s">
        <v>55</v>
      </c>
      <c r="D15" s="110">
        <v>6.49</v>
      </c>
      <c r="E15" s="312" t="s">
        <v>21</v>
      </c>
      <c r="F15" s="176" t="s">
        <v>18</v>
      </c>
      <c r="G15" s="626">
        <f t="shared" si="1"/>
        <v>6.49</v>
      </c>
      <c r="H15" s="313"/>
      <c r="I15" s="110">
        <f>D15</f>
        <v>6.49</v>
      </c>
      <c r="J15" s="313"/>
      <c r="K15" s="313"/>
      <c r="L15" s="315" t="s">
        <v>474</v>
      </c>
    </row>
    <row r="16" spans="1:12" ht="30">
      <c r="A16" s="311">
        <v>14</v>
      </c>
      <c r="B16" s="312" t="s">
        <v>493</v>
      </c>
      <c r="C16" s="237" t="s">
        <v>494</v>
      </c>
      <c r="D16" s="110">
        <v>14.73</v>
      </c>
      <c r="E16" s="312" t="s">
        <v>21</v>
      </c>
      <c r="F16" s="176" t="s">
        <v>37</v>
      </c>
      <c r="G16" s="626">
        <f t="shared" si="1"/>
        <v>14.73</v>
      </c>
      <c r="H16" s="313"/>
      <c r="I16" s="110">
        <f>D16</f>
        <v>14.73</v>
      </c>
      <c r="J16" s="313"/>
      <c r="K16" s="313"/>
      <c r="L16" s="315" t="s">
        <v>474</v>
      </c>
    </row>
    <row r="17" spans="1:12">
      <c r="A17" s="323">
        <v>15</v>
      </c>
      <c r="B17" s="17" t="s">
        <v>496</v>
      </c>
      <c r="C17" s="324" t="s">
        <v>497</v>
      </c>
      <c r="D17" s="325">
        <v>15.57</v>
      </c>
      <c r="E17" s="321" t="s">
        <v>498</v>
      </c>
      <c r="F17" s="176" t="s">
        <v>37</v>
      </c>
      <c r="G17" s="626">
        <f t="shared" si="1"/>
        <v>15.57</v>
      </c>
      <c r="H17" s="313"/>
      <c r="I17" s="325"/>
      <c r="J17" s="313"/>
      <c r="K17" s="313"/>
      <c r="L17" s="315" t="s">
        <v>474</v>
      </c>
    </row>
    <row r="18" spans="1:12">
      <c r="A18" s="311">
        <v>16</v>
      </c>
      <c r="B18" s="312" t="s">
        <v>499</v>
      </c>
      <c r="C18" s="316" t="s">
        <v>55</v>
      </c>
      <c r="D18" s="110">
        <v>3.94</v>
      </c>
      <c r="E18" s="312" t="s">
        <v>21</v>
      </c>
      <c r="F18" s="176" t="s">
        <v>37</v>
      </c>
      <c r="G18" s="626">
        <f t="shared" si="1"/>
        <v>3.94</v>
      </c>
      <c r="H18" s="313"/>
      <c r="I18" s="110">
        <f>D18</f>
        <v>3.94</v>
      </c>
      <c r="J18" s="313"/>
      <c r="K18" s="313"/>
      <c r="L18" s="315" t="s">
        <v>474</v>
      </c>
    </row>
    <row r="19" spans="1:12">
      <c r="A19" s="311">
        <v>17</v>
      </c>
      <c r="B19" s="312" t="s">
        <v>500</v>
      </c>
      <c r="C19" s="316" t="s">
        <v>55</v>
      </c>
      <c r="D19" s="110">
        <v>7.24</v>
      </c>
      <c r="E19" s="312" t="s">
        <v>21</v>
      </c>
      <c r="F19" s="176" t="s">
        <v>37</v>
      </c>
      <c r="G19" s="626">
        <f t="shared" si="1"/>
        <v>7.24</v>
      </c>
      <c r="H19" s="313"/>
      <c r="I19" s="110">
        <f>D19</f>
        <v>7.24</v>
      </c>
      <c r="J19" s="313"/>
      <c r="K19" s="313"/>
      <c r="L19" s="315" t="s">
        <v>474</v>
      </c>
    </row>
    <row r="20" spans="1:12" ht="38.25">
      <c r="A20" s="311">
        <v>18</v>
      </c>
      <c r="B20" s="312" t="s">
        <v>501</v>
      </c>
      <c r="C20" s="326" t="s">
        <v>502</v>
      </c>
      <c r="D20" s="110">
        <v>73.959999999999994</v>
      </c>
      <c r="E20" s="312" t="s">
        <v>21</v>
      </c>
      <c r="F20" s="176" t="s">
        <v>37</v>
      </c>
      <c r="G20" s="626">
        <f t="shared" si="1"/>
        <v>73.959999999999994</v>
      </c>
      <c r="H20" s="313"/>
      <c r="I20" s="110">
        <f>D20</f>
        <v>73.959999999999994</v>
      </c>
      <c r="J20" s="313"/>
      <c r="K20" s="313"/>
      <c r="L20" s="315" t="s">
        <v>474</v>
      </c>
    </row>
    <row r="21" spans="1:12" ht="38.25">
      <c r="A21" s="327">
        <v>19</v>
      </c>
      <c r="B21" s="328" t="s">
        <v>503</v>
      </c>
      <c r="C21" s="329" t="s">
        <v>504</v>
      </c>
      <c r="D21" s="330">
        <v>13.95</v>
      </c>
      <c r="E21" s="312" t="s">
        <v>21</v>
      </c>
      <c r="F21" s="176" t="s">
        <v>37</v>
      </c>
      <c r="G21" s="626">
        <f t="shared" si="1"/>
        <v>13.95</v>
      </c>
      <c r="H21" s="313"/>
      <c r="I21" s="330">
        <f>D21</f>
        <v>13.95</v>
      </c>
      <c r="J21" s="313"/>
      <c r="K21" s="313"/>
      <c r="L21" s="315" t="s">
        <v>474</v>
      </c>
    </row>
    <row r="22" spans="1:12">
      <c r="A22" s="311">
        <v>20</v>
      </c>
      <c r="B22" s="312"/>
      <c r="C22" s="316" t="s">
        <v>74</v>
      </c>
      <c r="D22" s="110">
        <v>5.45</v>
      </c>
      <c r="E22" s="312" t="s">
        <v>21</v>
      </c>
      <c r="F22" s="176" t="s">
        <v>18</v>
      </c>
      <c r="G22" s="626">
        <f t="shared" si="1"/>
        <v>5.45</v>
      </c>
      <c r="H22" s="313"/>
      <c r="I22" s="110">
        <f>D22</f>
        <v>5.45</v>
      </c>
      <c r="J22" s="313"/>
      <c r="K22" s="313"/>
      <c r="L22" s="315" t="s">
        <v>474</v>
      </c>
    </row>
    <row r="23" spans="1:12" ht="30">
      <c r="A23" s="323">
        <v>21</v>
      </c>
      <c r="B23" s="321" t="s">
        <v>505</v>
      </c>
      <c r="C23" s="324" t="s">
        <v>506</v>
      </c>
      <c r="D23" s="325">
        <v>14.19</v>
      </c>
      <c r="E23" s="321" t="s">
        <v>498</v>
      </c>
      <c r="F23" s="176" t="s">
        <v>37</v>
      </c>
      <c r="G23" s="626">
        <f t="shared" si="1"/>
        <v>14.19</v>
      </c>
      <c r="H23" s="313"/>
      <c r="I23" s="321"/>
      <c r="J23" s="313"/>
      <c r="K23" s="313"/>
      <c r="L23" s="315" t="s">
        <v>474</v>
      </c>
    </row>
    <row r="24" spans="1:12">
      <c r="A24" s="311">
        <v>22</v>
      </c>
      <c r="B24" s="312" t="s">
        <v>507</v>
      </c>
      <c r="C24" s="316" t="s">
        <v>55</v>
      </c>
      <c r="D24" s="110">
        <v>28.38</v>
      </c>
      <c r="E24" s="312" t="s">
        <v>21</v>
      </c>
      <c r="F24" s="176" t="s">
        <v>37</v>
      </c>
      <c r="G24" s="626">
        <f t="shared" si="1"/>
        <v>28.38</v>
      </c>
      <c r="H24" s="313"/>
      <c r="I24" s="110">
        <f t="shared" ref="I24:I35" si="2">D24</f>
        <v>28.38</v>
      </c>
      <c r="J24" s="313"/>
      <c r="K24" s="313"/>
      <c r="L24" s="315" t="s">
        <v>474</v>
      </c>
    </row>
    <row r="25" spans="1:12">
      <c r="A25" s="311">
        <v>23</v>
      </c>
      <c r="B25" s="312" t="s">
        <v>508</v>
      </c>
      <c r="C25" s="316" t="s">
        <v>36</v>
      </c>
      <c r="D25" s="110">
        <v>16.11</v>
      </c>
      <c r="E25" s="312" t="s">
        <v>21</v>
      </c>
      <c r="F25" s="176" t="s">
        <v>37</v>
      </c>
      <c r="G25" s="626">
        <f t="shared" si="1"/>
        <v>16.11</v>
      </c>
      <c r="H25" s="313"/>
      <c r="I25" s="110">
        <f t="shared" si="2"/>
        <v>16.11</v>
      </c>
      <c r="J25" s="313"/>
      <c r="K25" s="313"/>
      <c r="L25" s="315" t="s">
        <v>474</v>
      </c>
    </row>
    <row r="26" spans="1:12" ht="15" customHeight="1">
      <c r="A26" s="311">
        <v>24</v>
      </c>
      <c r="B26" s="312" t="s">
        <v>509</v>
      </c>
      <c r="C26" s="624" t="s">
        <v>510</v>
      </c>
      <c r="D26" s="625">
        <v>31.59</v>
      </c>
      <c r="E26" s="312" t="s">
        <v>21</v>
      </c>
      <c r="F26" s="176" t="s">
        <v>37</v>
      </c>
      <c r="G26" s="626">
        <f t="shared" si="1"/>
        <v>31.59</v>
      </c>
      <c r="H26" s="313"/>
      <c r="I26" s="110">
        <f t="shared" si="2"/>
        <v>31.59</v>
      </c>
      <c r="J26" s="313"/>
      <c r="K26" s="313"/>
      <c r="L26" s="315" t="s">
        <v>474</v>
      </c>
    </row>
    <row r="27" spans="1:12">
      <c r="A27" s="311">
        <v>25</v>
      </c>
      <c r="B27" s="312" t="s">
        <v>511</v>
      </c>
      <c r="C27" s="624"/>
      <c r="D27" s="625"/>
      <c r="E27" s="312" t="s">
        <v>21</v>
      </c>
      <c r="F27" s="176" t="s">
        <v>37</v>
      </c>
      <c r="G27" s="626">
        <f t="shared" si="1"/>
        <v>0</v>
      </c>
      <c r="H27" s="313"/>
      <c r="I27" s="110">
        <f t="shared" si="2"/>
        <v>0</v>
      </c>
      <c r="J27" s="313"/>
      <c r="K27" s="313"/>
      <c r="L27" s="315" t="s">
        <v>474</v>
      </c>
    </row>
    <row r="28" spans="1:12">
      <c r="A28" s="311">
        <v>26</v>
      </c>
      <c r="B28" s="312" t="s">
        <v>512</v>
      </c>
      <c r="C28" s="316" t="s">
        <v>513</v>
      </c>
      <c r="D28" s="110">
        <v>21.58</v>
      </c>
      <c r="E28" s="312" t="s">
        <v>21</v>
      </c>
      <c r="F28" s="176" t="s">
        <v>18</v>
      </c>
      <c r="G28" s="626">
        <f t="shared" si="1"/>
        <v>21.58</v>
      </c>
      <c r="H28" s="313"/>
      <c r="I28" s="110">
        <f t="shared" si="2"/>
        <v>21.58</v>
      </c>
      <c r="J28" s="313"/>
      <c r="K28" s="313"/>
      <c r="L28" s="315" t="s">
        <v>474</v>
      </c>
    </row>
    <row r="29" spans="1:12" ht="38.25">
      <c r="A29" s="311">
        <v>27</v>
      </c>
      <c r="B29" s="312" t="s">
        <v>514</v>
      </c>
      <c r="C29" s="326" t="s">
        <v>515</v>
      </c>
      <c r="D29" s="110">
        <v>1.85</v>
      </c>
      <c r="E29" s="312" t="s">
        <v>21</v>
      </c>
      <c r="F29" s="176" t="s">
        <v>18</v>
      </c>
      <c r="G29" s="626">
        <f t="shared" si="1"/>
        <v>1.85</v>
      </c>
      <c r="H29" s="313"/>
      <c r="I29" s="110">
        <f t="shared" si="2"/>
        <v>1.85</v>
      </c>
      <c r="J29" s="313"/>
      <c r="K29" s="313"/>
      <c r="L29" s="315" t="s">
        <v>474</v>
      </c>
    </row>
    <row r="30" spans="1:12">
      <c r="A30" s="311">
        <v>28</v>
      </c>
      <c r="B30" s="312" t="s">
        <v>516</v>
      </c>
      <c r="C30" s="237" t="s">
        <v>517</v>
      </c>
      <c r="D30" s="110">
        <v>18</v>
      </c>
      <c r="E30" s="312" t="s">
        <v>21</v>
      </c>
      <c r="F30" s="176" t="s">
        <v>37</v>
      </c>
      <c r="G30" s="626">
        <f t="shared" si="1"/>
        <v>18</v>
      </c>
      <c r="H30" s="313"/>
      <c r="I30" s="110">
        <f t="shared" si="2"/>
        <v>18</v>
      </c>
      <c r="J30" s="313"/>
      <c r="K30" s="313"/>
      <c r="L30" s="315" t="s">
        <v>474</v>
      </c>
    </row>
    <row r="31" spans="1:12">
      <c r="A31" s="311">
        <v>29</v>
      </c>
      <c r="B31" s="312" t="s">
        <v>518</v>
      </c>
      <c r="C31" s="316" t="s">
        <v>519</v>
      </c>
      <c r="D31" s="110">
        <v>13.47</v>
      </c>
      <c r="E31" s="312" t="s">
        <v>21</v>
      </c>
      <c r="F31" s="176" t="s">
        <v>18</v>
      </c>
      <c r="G31" s="626">
        <f t="shared" si="1"/>
        <v>13.47</v>
      </c>
      <c r="H31" s="313"/>
      <c r="I31" s="110">
        <f t="shared" si="2"/>
        <v>13.47</v>
      </c>
      <c r="J31" s="313"/>
      <c r="K31" s="313"/>
      <c r="L31" s="315" t="s">
        <v>474</v>
      </c>
    </row>
    <row r="32" spans="1:12">
      <c r="A32" s="311">
        <v>30</v>
      </c>
      <c r="B32" s="312" t="s">
        <v>520</v>
      </c>
      <c r="C32" s="316" t="s">
        <v>521</v>
      </c>
      <c r="D32" s="110">
        <v>16.89</v>
      </c>
      <c r="E32" s="312" t="s">
        <v>21</v>
      </c>
      <c r="F32" s="176" t="s">
        <v>18</v>
      </c>
      <c r="G32" s="626">
        <f t="shared" si="1"/>
        <v>16.89</v>
      </c>
      <c r="H32" s="313"/>
      <c r="I32" s="110">
        <f t="shared" si="2"/>
        <v>16.89</v>
      </c>
      <c r="J32" s="313"/>
      <c r="K32" s="313"/>
      <c r="L32" s="315" t="s">
        <v>474</v>
      </c>
    </row>
    <row r="33" spans="1:12">
      <c r="A33" s="311">
        <v>31</v>
      </c>
      <c r="B33" s="312" t="s">
        <v>522</v>
      </c>
      <c r="C33" s="316" t="s">
        <v>523</v>
      </c>
      <c r="D33" s="110">
        <v>19.670000000000002</v>
      </c>
      <c r="E33" s="312" t="s">
        <v>21</v>
      </c>
      <c r="F33" s="176" t="s">
        <v>18</v>
      </c>
      <c r="G33" s="626">
        <f t="shared" si="1"/>
        <v>19.670000000000002</v>
      </c>
      <c r="H33" s="313"/>
      <c r="I33" s="110">
        <f t="shared" si="2"/>
        <v>19.670000000000002</v>
      </c>
      <c r="J33" s="313"/>
      <c r="K33" s="313"/>
      <c r="L33" s="315" t="s">
        <v>474</v>
      </c>
    </row>
    <row r="34" spans="1:12">
      <c r="A34" s="311">
        <v>32</v>
      </c>
      <c r="B34" s="312" t="s">
        <v>524</v>
      </c>
      <c r="C34" s="316" t="s">
        <v>525</v>
      </c>
      <c r="D34" s="110">
        <v>70.19</v>
      </c>
      <c r="E34" s="312" t="s">
        <v>21</v>
      </c>
      <c r="F34" s="176" t="s">
        <v>18</v>
      </c>
      <c r="G34" s="626">
        <f t="shared" si="1"/>
        <v>70.19</v>
      </c>
      <c r="H34" s="313"/>
      <c r="I34" s="110">
        <f t="shared" si="2"/>
        <v>70.19</v>
      </c>
      <c r="J34" s="313"/>
      <c r="K34" s="313"/>
      <c r="L34" s="315" t="s">
        <v>474</v>
      </c>
    </row>
    <row r="35" spans="1:12">
      <c r="A35" s="311">
        <v>33</v>
      </c>
      <c r="B35" s="312"/>
      <c r="C35" s="316" t="s">
        <v>441</v>
      </c>
      <c r="D35" s="110">
        <v>30.51</v>
      </c>
      <c r="E35" s="312" t="s">
        <v>21</v>
      </c>
      <c r="F35" s="176" t="s">
        <v>18</v>
      </c>
      <c r="G35" s="626">
        <f t="shared" si="1"/>
        <v>30.51</v>
      </c>
      <c r="H35" s="313"/>
      <c r="I35" s="110">
        <f t="shared" si="2"/>
        <v>30.51</v>
      </c>
      <c r="J35" s="313"/>
      <c r="K35" s="313"/>
      <c r="L35" s="315" t="s">
        <v>474</v>
      </c>
    </row>
    <row r="36" spans="1:12" s="302" customFormat="1" ht="12.75">
      <c r="A36" s="331"/>
      <c r="B36" s="331"/>
      <c r="C36" s="332" t="s">
        <v>117</v>
      </c>
      <c r="D36" s="333">
        <f>SUM(D3:D35)</f>
        <v>729.72</v>
      </c>
      <c r="E36" s="314"/>
      <c r="F36" s="314"/>
      <c r="G36" s="626">
        <f>SUM(G3:G35)</f>
        <v>729.72</v>
      </c>
      <c r="H36" s="334"/>
      <c r="I36" s="335">
        <f>SUM(I3:I35)</f>
        <v>692.5</v>
      </c>
      <c r="J36" s="334"/>
      <c r="K36" s="336">
        <f>SUM(K3:K35)</f>
        <v>7.46</v>
      </c>
      <c r="L36" s="337"/>
    </row>
    <row r="37" spans="1:12" s="302" customFormat="1" ht="12.75">
      <c r="A37" s="698"/>
      <c r="B37" s="698"/>
      <c r="C37" s="699" t="s">
        <v>101</v>
      </c>
      <c r="D37" s="700">
        <f>I36+K36+D23+D17</f>
        <v>729.72000000000014</v>
      </c>
      <c r="E37" s="684"/>
      <c r="F37" s="701"/>
      <c r="G37" s="702"/>
      <c r="H37" s="703"/>
      <c r="I37" s="702"/>
      <c r="J37" s="703"/>
      <c r="K37" s="703"/>
      <c r="L37" s="704"/>
    </row>
    <row r="38" spans="1:12">
      <c r="C38" s="558" t="s">
        <v>824</v>
      </c>
      <c r="D38" s="119">
        <f>D36-G36</f>
        <v>0</v>
      </c>
      <c r="F38" s="338"/>
      <c r="G38" s="338"/>
      <c r="L38" s="309"/>
    </row>
    <row r="39" spans="1:12">
      <c r="L39" s="309"/>
    </row>
    <row r="40" spans="1:12">
      <c r="C40" s="173" t="s">
        <v>102</v>
      </c>
      <c r="D40" s="129"/>
      <c r="L40" s="309"/>
    </row>
    <row r="41" spans="1:12">
      <c r="C41" s="175" t="s">
        <v>103</v>
      </c>
      <c r="D41" s="176" t="s">
        <v>37</v>
      </c>
      <c r="L41" s="309"/>
    </row>
    <row r="42" spans="1:12">
      <c r="C42" s="175" t="s">
        <v>104</v>
      </c>
      <c r="D42" s="176" t="s">
        <v>18</v>
      </c>
      <c r="L42" s="309"/>
    </row>
    <row r="43" spans="1:12">
      <c r="C43" s="175" t="s">
        <v>105</v>
      </c>
      <c r="D43" s="176" t="s">
        <v>79</v>
      </c>
      <c r="L43" s="309"/>
    </row>
    <row r="44" spans="1:12">
      <c r="C44" s="175" t="s">
        <v>106</v>
      </c>
      <c r="D44" s="176" t="s">
        <v>107</v>
      </c>
      <c r="L44" s="309"/>
    </row>
    <row r="45" spans="1:12">
      <c r="C45" s="175" t="s">
        <v>108</v>
      </c>
      <c r="D45" s="176" t="s">
        <v>49</v>
      </c>
      <c r="L45" s="309"/>
    </row>
    <row r="46" spans="1:12">
      <c r="L46" s="309"/>
    </row>
    <row r="47" spans="1:12" s="339" customFormat="1">
      <c r="D47" s="3"/>
      <c r="E47" s="3"/>
      <c r="F47" s="3"/>
      <c r="G47" s="3"/>
      <c r="I47" s="3"/>
      <c r="L47" s="3"/>
    </row>
    <row r="48" spans="1:12" s="339" customFormat="1" ht="15" customHeight="1">
      <c r="C48" s="53" t="s">
        <v>109</v>
      </c>
      <c r="D48" s="612" t="s">
        <v>110</v>
      </c>
      <c r="E48" s="612"/>
      <c r="F48" s="612"/>
      <c r="G48" s="612"/>
      <c r="H48" s="612"/>
      <c r="I48" s="612"/>
      <c r="J48" s="612"/>
      <c r="K48" s="612"/>
      <c r="L48" s="707">
        <v>0</v>
      </c>
    </row>
    <row r="49" spans="3:12" s="339" customFormat="1" ht="30" customHeight="1">
      <c r="C49" s="55" t="s">
        <v>111</v>
      </c>
      <c r="D49" s="613" t="s">
        <v>112</v>
      </c>
      <c r="E49" s="613"/>
      <c r="F49" s="613"/>
      <c r="G49" s="613"/>
      <c r="H49" s="613"/>
      <c r="I49" s="613"/>
      <c r="J49" s="613"/>
      <c r="K49" s="613"/>
      <c r="L49" s="710">
        <f>I36</f>
        <v>692.5</v>
      </c>
    </row>
    <row r="50" spans="3:12" s="339" customFormat="1" ht="30" customHeight="1">
      <c r="C50" s="91" t="s">
        <v>113</v>
      </c>
      <c r="D50" s="706" t="s">
        <v>114</v>
      </c>
      <c r="E50" s="706"/>
      <c r="F50" s="706"/>
      <c r="G50" s="706"/>
      <c r="H50" s="706"/>
      <c r="I50" s="706"/>
      <c r="J50" s="706"/>
      <c r="K50" s="706"/>
      <c r="L50" s="708">
        <v>0</v>
      </c>
    </row>
    <row r="51" spans="3:12" s="339" customFormat="1" ht="30" customHeight="1">
      <c r="C51" s="609" t="s">
        <v>115</v>
      </c>
      <c r="D51" s="615" t="s">
        <v>116</v>
      </c>
      <c r="E51" s="615"/>
      <c r="F51" s="615"/>
      <c r="G51" s="615"/>
      <c r="H51" s="615"/>
      <c r="I51" s="615"/>
      <c r="J51" s="615"/>
      <c r="K51" s="615"/>
      <c r="L51" s="709">
        <f>K36</f>
        <v>7.46</v>
      </c>
    </row>
    <row r="53" spans="3:12">
      <c r="C53" s="299" t="s">
        <v>118</v>
      </c>
      <c r="L53" s="554">
        <f>G36</f>
        <v>729.72</v>
      </c>
    </row>
  </sheetData>
  <mergeCells count="6">
    <mergeCell ref="D51:K51"/>
    <mergeCell ref="C26:C27"/>
    <mergeCell ref="D26:D27"/>
    <mergeCell ref="D48:K48"/>
    <mergeCell ref="D49:K49"/>
    <mergeCell ref="D50:K50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MK55"/>
  <sheetViews>
    <sheetView topLeftCell="A31" zoomScaleNormal="100" workbookViewId="0">
      <selection activeCell="C55" sqref="C55"/>
    </sheetView>
  </sheetViews>
  <sheetFormatPr defaultColWidth="8.7109375" defaultRowHeight="15"/>
  <cols>
    <col min="1" max="1" width="4.85546875" style="129" customWidth="1"/>
    <col min="2" max="2" width="8.140625" style="129" customWidth="1"/>
    <col min="3" max="3" width="21.28515625" style="129" customWidth="1"/>
    <col min="4" max="4" width="12.5703125" style="129" customWidth="1"/>
    <col min="5" max="5" width="18.7109375" style="343" customWidth="1"/>
    <col min="6" max="7" width="10.7109375" style="129" customWidth="1"/>
    <col min="8" max="8" width="9.140625" style="128" customWidth="1"/>
    <col min="9" max="9" width="11" style="128" customWidth="1"/>
    <col min="10" max="10" width="11.42578125" style="128" customWidth="1"/>
    <col min="11" max="11" width="10.85546875" style="128" customWidth="1"/>
    <col min="12" max="12" width="8.42578125" style="128" customWidth="1"/>
    <col min="13" max="258" width="8.7109375" style="129"/>
    <col min="259" max="259" width="4.85546875" style="129" customWidth="1"/>
    <col min="260" max="260" width="8.140625" style="129" customWidth="1"/>
    <col min="261" max="261" width="21.28515625" style="129" customWidth="1"/>
    <col min="262" max="262" width="9.85546875" style="129" customWidth="1"/>
    <col min="263" max="263" width="11" style="129" customWidth="1"/>
    <col min="264" max="264" width="10.7109375" style="129" customWidth="1"/>
    <col min="265" max="265" width="8.7109375" style="129"/>
    <col min="266" max="266" width="11" style="129" customWidth="1"/>
    <col min="267" max="267" width="11.42578125" style="129" customWidth="1"/>
    <col min="268" max="268" width="10.85546875" style="129" customWidth="1"/>
    <col min="269" max="514" width="8.7109375" style="129"/>
    <col min="515" max="515" width="4.85546875" style="129" customWidth="1"/>
    <col min="516" max="516" width="8.140625" style="129" customWidth="1"/>
    <col min="517" max="517" width="21.28515625" style="129" customWidth="1"/>
    <col min="518" max="518" width="9.85546875" style="129" customWidth="1"/>
    <col min="519" max="519" width="11" style="129" customWidth="1"/>
    <col min="520" max="520" width="10.7109375" style="129" customWidth="1"/>
    <col min="521" max="521" width="8.7109375" style="129"/>
    <col min="522" max="522" width="11" style="129" customWidth="1"/>
    <col min="523" max="523" width="11.42578125" style="129" customWidth="1"/>
    <col min="524" max="524" width="10.85546875" style="129" customWidth="1"/>
    <col min="525" max="770" width="8.7109375" style="129"/>
    <col min="771" max="771" width="4.85546875" style="129" customWidth="1"/>
    <col min="772" max="772" width="8.140625" style="129" customWidth="1"/>
    <col min="773" max="773" width="21.28515625" style="129" customWidth="1"/>
    <col min="774" max="774" width="9.85546875" style="129" customWidth="1"/>
    <col min="775" max="775" width="11" style="129" customWidth="1"/>
    <col min="776" max="776" width="10.7109375" style="129" customWidth="1"/>
    <col min="777" max="777" width="8.7109375" style="129"/>
    <col min="778" max="778" width="11" style="129" customWidth="1"/>
    <col min="779" max="779" width="11.42578125" style="129" customWidth="1"/>
    <col min="780" max="780" width="10.85546875" style="129" customWidth="1"/>
    <col min="781" max="1025" width="8.7109375" style="129"/>
  </cols>
  <sheetData>
    <row r="1" spans="1:13">
      <c r="C1" s="262" t="s">
        <v>526</v>
      </c>
    </row>
    <row r="2" spans="1:13" s="261" customFormat="1" ht="30">
      <c r="A2" s="263" t="s">
        <v>342</v>
      </c>
      <c r="B2" s="264" t="s">
        <v>343</v>
      </c>
      <c r="C2" s="264" t="s">
        <v>344</v>
      </c>
      <c r="D2" s="134" t="s">
        <v>345</v>
      </c>
      <c r="E2" s="134" t="s">
        <v>4</v>
      </c>
      <c r="F2" s="134" t="s">
        <v>5</v>
      </c>
      <c r="G2" s="15" t="s">
        <v>412</v>
      </c>
      <c r="H2" s="265" t="s">
        <v>8</v>
      </c>
      <c r="I2" s="224" t="s">
        <v>9</v>
      </c>
      <c r="J2" s="266" t="s">
        <v>10</v>
      </c>
      <c r="K2" s="234" t="s">
        <v>11</v>
      </c>
      <c r="L2" s="158" t="s">
        <v>47</v>
      </c>
    </row>
    <row r="3" spans="1:13" ht="30">
      <c r="A3" s="344" t="s">
        <v>527</v>
      </c>
      <c r="B3" s="345" t="s">
        <v>528</v>
      </c>
      <c r="C3" s="269" t="s">
        <v>529</v>
      </c>
      <c r="D3" s="346" t="s">
        <v>37</v>
      </c>
      <c r="E3" s="224" t="s">
        <v>14</v>
      </c>
      <c r="F3" s="147" t="s">
        <v>21</v>
      </c>
      <c r="G3" s="149">
        <v>14.87</v>
      </c>
      <c r="H3" s="347"/>
      <c r="I3" s="149">
        <f>G3</f>
        <v>14.87</v>
      </c>
      <c r="J3" s="134"/>
      <c r="K3" s="134"/>
      <c r="L3" s="347"/>
      <c r="M3" s="146" t="s">
        <v>16</v>
      </c>
    </row>
    <row r="4" spans="1:13">
      <c r="A4" s="344" t="s">
        <v>527</v>
      </c>
      <c r="B4" s="345"/>
      <c r="C4" s="269" t="s">
        <v>441</v>
      </c>
      <c r="D4" s="346" t="s">
        <v>37</v>
      </c>
      <c r="E4" s="224" t="s">
        <v>14</v>
      </c>
      <c r="F4" s="147" t="s">
        <v>21</v>
      </c>
      <c r="G4" s="149">
        <v>53.53</v>
      </c>
      <c r="H4" s="347"/>
      <c r="I4" s="149">
        <f>G4</f>
        <v>53.53</v>
      </c>
      <c r="J4" s="134"/>
      <c r="K4" s="134"/>
      <c r="L4" s="347"/>
      <c r="M4" s="146" t="s">
        <v>16</v>
      </c>
    </row>
    <row r="5" spans="1:13">
      <c r="A5" s="344" t="s">
        <v>527</v>
      </c>
      <c r="B5" s="345" t="s">
        <v>530</v>
      </c>
      <c r="C5" s="269" t="s">
        <v>531</v>
      </c>
      <c r="D5" s="346" t="s">
        <v>18</v>
      </c>
      <c r="E5" s="224" t="s">
        <v>18</v>
      </c>
      <c r="F5" s="147" t="s">
        <v>21</v>
      </c>
      <c r="G5" s="149">
        <v>6.76</v>
      </c>
      <c r="H5" s="347"/>
      <c r="I5" s="149">
        <f>G5</f>
        <v>6.76</v>
      </c>
      <c r="J5" s="134"/>
      <c r="K5" s="134"/>
      <c r="L5" s="347"/>
      <c r="M5" s="146" t="s">
        <v>16</v>
      </c>
    </row>
    <row r="6" spans="1:13">
      <c r="A6" s="344" t="s">
        <v>527</v>
      </c>
      <c r="B6" s="345" t="s">
        <v>532</v>
      </c>
      <c r="C6" s="269" t="s">
        <v>533</v>
      </c>
      <c r="D6" s="346" t="s">
        <v>37</v>
      </c>
      <c r="E6" s="224" t="s">
        <v>14</v>
      </c>
      <c r="F6" s="147" t="s">
        <v>21</v>
      </c>
      <c r="G6" s="149">
        <v>14.78</v>
      </c>
      <c r="H6" s="347"/>
      <c r="I6" s="149">
        <f>G6</f>
        <v>14.78</v>
      </c>
      <c r="J6" s="134"/>
      <c r="K6" s="134"/>
      <c r="L6" s="347"/>
      <c r="M6" s="146" t="s">
        <v>16</v>
      </c>
    </row>
    <row r="7" spans="1:13">
      <c r="A7" s="348" t="s">
        <v>527</v>
      </c>
      <c r="B7" s="349" t="s">
        <v>534</v>
      </c>
      <c r="C7" s="274" t="s">
        <v>535</v>
      </c>
      <c r="D7" s="350" t="s">
        <v>18</v>
      </c>
      <c r="E7" s="234" t="s">
        <v>18</v>
      </c>
      <c r="F7" s="275" t="s">
        <v>19</v>
      </c>
      <c r="G7" s="143">
        <v>11.38</v>
      </c>
      <c r="H7" s="347"/>
      <c r="I7" s="134"/>
      <c r="J7" s="134"/>
      <c r="K7" s="143">
        <f>G7</f>
        <v>11.38</v>
      </c>
      <c r="L7" s="347"/>
      <c r="M7" s="146" t="s">
        <v>16</v>
      </c>
    </row>
    <row r="8" spans="1:13">
      <c r="A8" s="344" t="s">
        <v>527</v>
      </c>
      <c r="B8" s="345" t="s">
        <v>536</v>
      </c>
      <c r="C8" s="269" t="s">
        <v>12</v>
      </c>
      <c r="D8" s="346" t="s">
        <v>37</v>
      </c>
      <c r="E8" s="224" t="s">
        <v>14</v>
      </c>
      <c r="F8" s="147" t="s">
        <v>21</v>
      </c>
      <c r="G8" s="149">
        <v>4.26</v>
      </c>
      <c r="H8" s="347"/>
      <c r="I8" s="149">
        <f>G8</f>
        <v>4.26</v>
      </c>
      <c r="J8" s="134"/>
      <c r="K8" s="134"/>
      <c r="L8" s="347"/>
      <c r="M8" s="146" t="s">
        <v>16</v>
      </c>
    </row>
    <row r="9" spans="1:13">
      <c r="A9" s="344" t="s">
        <v>527</v>
      </c>
      <c r="B9" s="345" t="s">
        <v>536</v>
      </c>
      <c r="C9" s="269" t="s">
        <v>537</v>
      </c>
      <c r="D9" s="346" t="s">
        <v>37</v>
      </c>
      <c r="E9" s="224" t="s">
        <v>14</v>
      </c>
      <c r="F9" s="147" t="s">
        <v>21</v>
      </c>
      <c r="G9" s="149">
        <v>5.41</v>
      </c>
      <c r="H9" s="347"/>
      <c r="I9" s="149">
        <f>G9</f>
        <v>5.41</v>
      </c>
      <c r="J9" s="134"/>
      <c r="K9" s="134"/>
      <c r="L9" s="347"/>
      <c r="M9" s="146" t="s">
        <v>16</v>
      </c>
    </row>
    <row r="10" spans="1:13">
      <c r="A10" s="344" t="s">
        <v>527</v>
      </c>
      <c r="B10" s="345" t="s">
        <v>538</v>
      </c>
      <c r="C10" s="269" t="s">
        <v>539</v>
      </c>
      <c r="D10" s="346" t="s">
        <v>37</v>
      </c>
      <c r="E10" s="224" t="s">
        <v>14</v>
      </c>
      <c r="F10" s="147" t="s">
        <v>21</v>
      </c>
      <c r="G10" s="149">
        <v>12.58</v>
      </c>
      <c r="H10" s="347"/>
      <c r="I10" s="149">
        <f>G10</f>
        <v>12.58</v>
      </c>
      <c r="J10" s="134"/>
      <c r="K10" s="134"/>
      <c r="L10" s="347"/>
      <c r="M10" s="146" t="s">
        <v>16</v>
      </c>
    </row>
    <row r="11" spans="1:13">
      <c r="A11" s="348" t="s">
        <v>527</v>
      </c>
      <c r="B11" s="349" t="s">
        <v>540</v>
      </c>
      <c r="C11" s="274" t="s">
        <v>541</v>
      </c>
      <c r="D11" s="350" t="s">
        <v>18</v>
      </c>
      <c r="E11" s="234" t="s">
        <v>18</v>
      </c>
      <c r="F11" s="275" t="s">
        <v>19</v>
      </c>
      <c r="G11" s="143">
        <v>6.53</v>
      </c>
      <c r="H11" s="347"/>
      <c r="I11" s="134"/>
      <c r="J11" s="134"/>
      <c r="K11" s="143">
        <f>G11</f>
        <v>6.53</v>
      </c>
      <c r="L11" s="347"/>
      <c r="M11" s="146" t="s">
        <v>16</v>
      </c>
    </row>
    <row r="12" spans="1:13">
      <c r="A12" s="344" t="s">
        <v>527</v>
      </c>
      <c r="B12" s="345" t="s">
        <v>542</v>
      </c>
      <c r="C12" s="269" t="s">
        <v>539</v>
      </c>
      <c r="D12" s="346" t="s">
        <v>37</v>
      </c>
      <c r="E12" s="224" t="s">
        <v>14</v>
      </c>
      <c r="F12" s="147" t="s">
        <v>21</v>
      </c>
      <c r="G12" s="149">
        <v>14.53</v>
      </c>
      <c r="H12" s="347"/>
      <c r="I12" s="149">
        <f>G12</f>
        <v>14.53</v>
      </c>
      <c r="J12" s="134"/>
      <c r="K12" s="134"/>
      <c r="L12" s="347"/>
      <c r="M12" s="146" t="s">
        <v>16</v>
      </c>
    </row>
    <row r="13" spans="1:13">
      <c r="A13" s="344" t="s">
        <v>527</v>
      </c>
      <c r="B13" s="345" t="s">
        <v>543</v>
      </c>
      <c r="C13" s="269" t="s">
        <v>539</v>
      </c>
      <c r="D13" s="346" t="s">
        <v>37</v>
      </c>
      <c r="E13" s="224" t="s">
        <v>14</v>
      </c>
      <c r="F13" s="147" t="s">
        <v>21</v>
      </c>
      <c r="G13" s="149">
        <v>12.39</v>
      </c>
      <c r="H13" s="347"/>
      <c r="I13" s="149">
        <f>G13</f>
        <v>12.39</v>
      </c>
      <c r="J13" s="134"/>
      <c r="K13" s="134"/>
      <c r="L13" s="347"/>
      <c r="M13" s="146" t="s">
        <v>16</v>
      </c>
    </row>
    <row r="14" spans="1:13">
      <c r="A14" s="344" t="s">
        <v>527</v>
      </c>
      <c r="B14" s="345" t="s">
        <v>544</v>
      </c>
      <c r="C14" s="269" t="s">
        <v>539</v>
      </c>
      <c r="D14" s="346" t="s">
        <v>37</v>
      </c>
      <c r="E14" s="224" t="s">
        <v>14</v>
      </c>
      <c r="F14" s="147" t="s">
        <v>21</v>
      </c>
      <c r="G14" s="149">
        <v>14.58</v>
      </c>
      <c r="H14" s="347"/>
      <c r="I14" s="149">
        <f>G14</f>
        <v>14.58</v>
      </c>
      <c r="J14" s="134"/>
      <c r="K14" s="134"/>
      <c r="L14" s="347"/>
      <c r="M14" s="146" t="s">
        <v>16</v>
      </c>
    </row>
    <row r="15" spans="1:13">
      <c r="A15" s="344" t="s">
        <v>527</v>
      </c>
      <c r="B15" s="345" t="s">
        <v>545</v>
      </c>
      <c r="C15" s="269" t="s">
        <v>539</v>
      </c>
      <c r="D15" s="346" t="s">
        <v>37</v>
      </c>
      <c r="E15" s="224" t="s">
        <v>14</v>
      </c>
      <c r="F15" s="147" t="s">
        <v>21</v>
      </c>
      <c r="G15" s="149">
        <v>16</v>
      </c>
      <c r="H15" s="347"/>
      <c r="I15" s="149">
        <f>G15</f>
        <v>16</v>
      </c>
      <c r="J15" s="134"/>
      <c r="K15" s="134"/>
      <c r="L15" s="347"/>
      <c r="M15" s="146" t="s">
        <v>16</v>
      </c>
    </row>
    <row r="16" spans="1:13">
      <c r="A16" s="344" t="s">
        <v>527</v>
      </c>
      <c r="B16" s="345" t="s">
        <v>546</v>
      </c>
      <c r="C16" s="269" t="s">
        <v>539</v>
      </c>
      <c r="D16" s="346" t="s">
        <v>37</v>
      </c>
      <c r="E16" s="224" t="s">
        <v>14</v>
      </c>
      <c r="F16" s="147" t="s">
        <v>21</v>
      </c>
      <c r="G16" s="149">
        <v>14.54</v>
      </c>
      <c r="H16" s="347"/>
      <c r="I16" s="149">
        <f>G16</f>
        <v>14.54</v>
      </c>
      <c r="J16" s="134"/>
      <c r="K16" s="134"/>
      <c r="L16" s="347"/>
      <c r="M16" s="146" t="s">
        <v>16</v>
      </c>
    </row>
    <row r="17" spans="1:13" ht="30">
      <c r="A17" s="351" t="s">
        <v>527</v>
      </c>
      <c r="B17" s="352" t="s">
        <v>547</v>
      </c>
      <c r="C17" s="528" t="s">
        <v>548</v>
      </c>
      <c r="D17" s="529" t="s">
        <v>37</v>
      </c>
      <c r="E17" s="530" t="s">
        <v>549</v>
      </c>
      <c r="F17" s="530" t="s">
        <v>15</v>
      </c>
      <c r="G17" s="153">
        <v>19.690000000000001</v>
      </c>
      <c r="H17" s="347"/>
      <c r="I17" s="134"/>
      <c r="J17" s="153">
        <f>G17</f>
        <v>19.690000000000001</v>
      </c>
      <c r="K17" s="134"/>
      <c r="L17" s="347"/>
      <c r="M17" s="146" t="s">
        <v>16</v>
      </c>
    </row>
    <row r="18" spans="1:13">
      <c r="A18" s="344" t="s">
        <v>527</v>
      </c>
      <c r="B18" s="345"/>
      <c r="C18" s="269" t="s">
        <v>441</v>
      </c>
      <c r="D18" s="346" t="s">
        <v>37</v>
      </c>
      <c r="E18" s="224" t="s">
        <v>14</v>
      </c>
      <c r="F18" s="147" t="s">
        <v>21</v>
      </c>
      <c r="G18" s="149">
        <v>73.12</v>
      </c>
      <c r="H18" s="347"/>
      <c r="I18" s="149">
        <f>G18</f>
        <v>73.12</v>
      </c>
      <c r="J18" s="134"/>
      <c r="K18" s="134"/>
      <c r="L18" s="347"/>
      <c r="M18" s="146" t="s">
        <v>16</v>
      </c>
    </row>
    <row r="19" spans="1:13">
      <c r="A19" s="353"/>
      <c r="B19" s="354"/>
      <c r="C19" s="264"/>
      <c r="D19" s="294"/>
      <c r="E19" s="135"/>
      <c r="F19" s="134"/>
      <c r="G19" s="347"/>
      <c r="H19" s="347"/>
      <c r="I19" s="347"/>
      <c r="J19" s="134"/>
      <c r="K19" s="134"/>
      <c r="L19" s="347"/>
      <c r="M19" s="355"/>
    </row>
    <row r="20" spans="1:13">
      <c r="A20" s="344" t="s">
        <v>527</v>
      </c>
      <c r="B20" s="345" t="s">
        <v>550</v>
      </c>
      <c r="C20" s="356" t="s">
        <v>551</v>
      </c>
      <c r="D20" s="346" t="s">
        <v>37</v>
      </c>
      <c r="E20" s="224" t="s">
        <v>14</v>
      </c>
      <c r="F20" s="147" t="s">
        <v>21</v>
      </c>
      <c r="G20" s="149">
        <v>7.87</v>
      </c>
      <c r="H20" s="347"/>
      <c r="I20" s="149">
        <f>G20</f>
        <v>7.87</v>
      </c>
      <c r="J20" s="134"/>
      <c r="K20" s="134"/>
      <c r="L20" s="347"/>
      <c r="M20" s="146" t="s">
        <v>16</v>
      </c>
    </row>
    <row r="21" spans="1:13">
      <c r="A21" s="344" t="s">
        <v>527</v>
      </c>
      <c r="B21" s="345" t="s">
        <v>552</v>
      </c>
      <c r="C21" s="356" t="s">
        <v>551</v>
      </c>
      <c r="D21" s="346" t="s">
        <v>37</v>
      </c>
      <c r="E21" s="224" t="s">
        <v>14</v>
      </c>
      <c r="F21" s="147" t="s">
        <v>21</v>
      </c>
      <c r="G21" s="149">
        <v>6.99</v>
      </c>
      <c r="H21" s="347"/>
      <c r="I21" s="149">
        <f>G21</f>
        <v>6.99</v>
      </c>
      <c r="J21" s="134"/>
      <c r="K21" s="134"/>
      <c r="L21" s="347"/>
      <c r="M21" s="146" t="s">
        <v>16</v>
      </c>
    </row>
    <row r="22" spans="1:13">
      <c r="A22" s="348" t="s">
        <v>527</v>
      </c>
      <c r="B22" s="349" t="s">
        <v>553</v>
      </c>
      <c r="C22" s="357" t="s">
        <v>554</v>
      </c>
      <c r="D22" s="350" t="s">
        <v>18</v>
      </c>
      <c r="E22" s="234" t="s">
        <v>18</v>
      </c>
      <c r="F22" s="275" t="s">
        <v>19</v>
      </c>
      <c r="G22" s="143">
        <v>10.62</v>
      </c>
      <c r="H22" s="347"/>
      <c r="I22" s="134"/>
      <c r="J22" s="134"/>
      <c r="K22" s="143">
        <f>G22</f>
        <v>10.62</v>
      </c>
      <c r="L22" s="347"/>
      <c r="M22" s="146" t="s">
        <v>16</v>
      </c>
    </row>
    <row r="23" spans="1:13">
      <c r="A23" s="344" t="s">
        <v>527</v>
      </c>
      <c r="B23" s="345" t="s">
        <v>555</v>
      </c>
      <c r="C23" s="356" t="s">
        <v>556</v>
      </c>
      <c r="D23" s="346" t="s">
        <v>37</v>
      </c>
      <c r="E23" s="224" t="s">
        <v>14</v>
      </c>
      <c r="F23" s="147" t="s">
        <v>21</v>
      </c>
      <c r="G23" s="149">
        <v>7.79</v>
      </c>
      <c r="H23" s="347"/>
      <c r="I23" s="149">
        <f>G23</f>
        <v>7.79</v>
      </c>
      <c r="J23" s="134"/>
      <c r="K23" s="134"/>
      <c r="L23" s="347"/>
      <c r="M23" s="146" t="s">
        <v>16</v>
      </c>
    </row>
    <row r="24" spans="1:13">
      <c r="A24" s="344" t="s">
        <v>527</v>
      </c>
      <c r="B24" s="345" t="s">
        <v>557</v>
      </c>
      <c r="C24" s="356" t="s">
        <v>558</v>
      </c>
      <c r="D24" s="346" t="s">
        <v>37</v>
      </c>
      <c r="E24" s="224" t="s">
        <v>14</v>
      </c>
      <c r="F24" s="147" t="s">
        <v>21</v>
      </c>
      <c r="G24" s="149">
        <v>5.97</v>
      </c>
      <c r="H24" s="347"/>
      <c r="I24" s="149">
        <f>G24</f>
        <v>5.97</v>
      </c>
      <c r="J24" s="134"/>
      <c r="K24" s="134"/>
      <c r="L24" s="347"/>
      <c r="M24" s="146" t="s">
        <v>16</v>
      </c>
    </row>
    <row r="25" spans="1:13">
      <c r="A25" s="344" t="s">
        <v>527</v>
      </c>
      <c r="B25" s="345" t="s">
        <v>559</v>
      </c>
      <c r="C25" s="356" t="s">
        <v>560</v>
      </c>
      <c r="D25" s="346" t="s">
        <v>37</v>
      </c>
      <c r="E25" s="224" t="s">
        <v>14</v>
      </c>
      <c r="F25" s="147" t="s">
        <v>21</v>
      </c>
      <c r="G25" s="149">
        <v>33.24</v>
      </c>
      <c r="H25" s="347"/>
      <c r="I25" s="149">
        <f>G25</f>
        <v>33.24</v>
      </c>
      <c r="J25" s="134"/>
      <c r="K25" s="134"/>
      <c r="L25" s="347"/>
      <c r="M25" s="146" t="s">
        <v>16</v>
      </c>
    </row>
    <row r="26" spans="1:13">
      <c r="A26" s="344" t="s">
        <v>527</v>
      </c>
      <c r="B26" s="345" t="s">
        <v>561</v>
      </c>
      <c r="C26" s="356" t="s">
        <v>562</v>
      </c>
      <c r="D26" s="346" t="s">
        <v>37</v>
      </c>
      <c r="E26" s="224" t="s">
        <v>14</v>
      </c>
      <c r="F26" s="147" t="s">
        <v>21</v>
      </c>
      <c r="G26" s="149">
        <v>7.18</v>
      </c>
      <c r="H26" s="347"/>
      <c r="I26" s="149">
        <f>G26</f>
        <v>7.18</v>
      </c>
      <c r="J26" s="134"/>
      <c r="K26" s="134"/>
      <c r="L26" s="347"/>
      <c r="M26" s="146" t="s">
        <v>16</v>
      </c>
    </row>
    <row r="27" spans="1:13">
      <c r="A27" s="348" t="s">
        <v>527</v>
      </c>
      <c r="B27" s="349" t="s">
        <v>563</v>
      </c>
      <c r="C27" s="357" t="s">
        <v>564</v>
      </c>
      <c r="D27" s="350" t="s">
        <v>18</v>
      </c>
      <c r="E27" s="234" t="s">
        <v>18</v>
      </c>
      <c r="F27" s="275" t="s">
        <v>19</v>
      </c>
      <c r="G27" s="143">
        <v>8.33</v>
      </c>
      <c r="H27" s="347"/>
      <c r="I27" s="134"/>
      <c r="J27" s="134"/>
      <c r="K27" s="143">
        <f>G27</f>
        <v>8.33</v>
      </c>
      <c r="L27" s="347"/>
      <c r="M27" s="146" t="s">
        <v>16</v>
      </c>
    </row>
    <row r="28" spans="1:13">
      <c r="A28" s="344" t="s">
        <v>527</v>
      </c>
      <c r="B28" s="345" t="s">
        <v>565</v>
      </c>
      <c r="C28" s="356" t="s">
        <v>566</v>
      </c>
      <c r="D28" s="346" t="s">
        <v>37</v>
      </c>
      <c r="E28" s="224" t="s">
        <v>14</v>
      </c>
      <c r="F28" s="147" t="s">
        <v>21</v>
      </c>
      <c r="G28" s="149">
        <v>75.53</v>
      </c>
      <c r="H28" s="347"/>
      <c r="I28" s="149">
        <f t="shared" ref="I28:I35" si="0">G28</f>
        <v>75.53</v>
      </c>
      <c r="J28" s="134"/>
      <c r="K28" s="134"/>
      <c r="L28" s="347"/>
      <c r="M28" s="146" t="s">
        <v>16</v>
      </c>
    </row>
    <row r="29" spans="1:13">
      <c r="A29" s="344" t="s">
        <v>527</v>
      </c>
      <c r="B29" s="345" t="s">
        <v>567</v>
      </c>
      <c r="C29" s="356" t="s">
        <v>566</v>
      </c>
      <c r="D29" s="346" t="s">
        <v>37</v>
      </c>
      <c r="E29" s="224" t="s">
        <v>14</v>
      </c>
      <c r="F29" s="147" t="s">
        <v>21</v>
      </c>
      <c r="G29" s="149">
        <v>15.53</v>
      </c>
      <c r="H29" s="347"/>
      <c r="I29" s="149">
        <f t="shared" si="0"/>
        <v>15.53</v>
      </c>
      <c r="J29" s="134"/>
      <c r="K29" s="134"/>
      <c r="L29" s="347"/>
      <c r="M29" s="146" t="s">
        <v>16</v>
      </c>
    </row>
    <row r="30" spans="1:13">
      <c r="A30" s="344" t="s">
        <v>527</v>
      </c>
      <c r="B30" s="345" t="s">
        <v>568</v>
      </c>
      <c r="C30" s="356" t="s">
        <v>569</v>
      </c>
      <c r="D30" s="346" t="s">
        <v>37</v>
      </c>
      <c r="E30" s="224" t="s">
        <v>14</v>
      </c>
      <c r="F30" s="147" t="s">
        <v>21</v>
      </c>
      <c r="G30" s="149">
        <v>28.5</v>
      </c>
      <c r="H30" s="347"/>
      <c r="I30" s="149">
        <f t="shared" si="0"/>
        <v>28.5</v>
      </c>
      <c r="J30" s="134"/>
      <c r="K30" s="134"/>
      <c r="L30" s="347"/>
      <c r="M30" s="146" t="s">
        <v>16</v>
      </c>
    </row>
    <row r="31" spans="1:13">
      <c r="A31" s="344" t="s">
        <v>527</v>
      </c>
      <c r="B31" s="345" t="s">
        <v>570</v>
      </c>
      <c r="C31" s="356" t="s">
        <v>36</v>
      </c>
      <c r="D31" s="346" t="s">
        <v>37</v>
      </c>
      <c r="E31" s="224" t="s">
        <v>14</v>
      </c>
      <c r="F31" s="147" t="s">
        <v>21</v>
      </c>
      <c r="G31" s="149">
        <v>15.37</v>
      </c>
      <c r="H31" s="347"/>
      <c r="I31" s="149">
        <f t="shared" si="0"/>
        <v>15.37</v>
      </c>
      <c r="J31" s="134"/>
      <c r="K31" s="134"/>
      <c r="L31" s="347"/>
      <c r="M31" s="146" t="s">
        <v>16</v>
      </c>
    </row>
    <row r="32" spans="1:13">
      <c r="A32" s="344" t="s">
        <v>527</v>
      </c>
      <c r="B32" s="345" t="s">
        <v>571</v>
      </c>
      <c r="C32" s="356" t="s">
        <v>572</v>
      </c>
      <c r="D32" s="346" t="s">
        <v>37</v>
      </c>
      <c r="E32" s="224" t="s">
        <v>14</v>
      </c>
      <c r="F32" s="147" t="s">
        <v>21</v>
      </c>
      <c r="G32" s="149">
        <v>15.48</v>
      </c>
      <c r="H32" s="347"/>
      <c r="I32" s="149">
        <f t="shared" si="0"/>
        <v>15.48</v>
      </c>
      <c r="J32" s="134"/>
      <c r="K32" s="134"/>
      <c r="L32" s="347"/>
      <c r="M32" s="146" t="s">
        <v>16</v>
      </c>
    </row>
    <row r="33" spans="1:13">
      <c r="A33" s="344" t="s">
        <v>527</v>
      </c>
      <c r="B33" s="345" t="s">
        <v>573</v>
      </c>
      <c r="C33" s="356" t="s">
        <v>574</v>
      </c>
      <c r="D33" s="346" t="s">
        <v>37</v>
      </c>
      <c r="E33" s="224" t="s">
        <v>14</v>
      </c>
      <c r="F33" s="147" t="s">
        <v>21</v>
      </c>
      <c r="G33" s="149">
        <v>15</v>
      </c>
      <c r="H33" s="347"/>
      <c r="I33" s="149">
        <f t="shared" si="0"/>
        <v>15</v>
      </c>
      <c r="J33" s="134"/>
      <c r="K33" s="134"/>
      <c r="L33" s="347"/>
      <c r="M33" s="146" t="s">
        <v>16</v>
      </c>
    </row>
    <row r="34" spans="1:13">
      <c r="A34" s="344" t="s">
        <v>527</v>
      </c>
      <c r="B34" s="345" t="s">
        <v>575</v>
      </c>
      <c r="C34" s="356" t="s">
        <v>576</v>
      </c>
      <c r="D34" s="346" t="s">
        <v>37</v>
      </c>
      <c r="E34" s="224" t="s">
        <v>14</v>
      </c>
      <c r="F34" s="147" t="s">
        <v>21</v>
      </c>
      <c r="G34" s="149">
        <v>15.09</v>
      </c>
      <c r="H34" s="347"/>
      <c r="I34" s="149">
        <f t="shared" si="0"/>
        <v>15.09</v>
      </c>
      <c r="J34" s="134"/>
      <c r="K34" s="134"/>
      <c r="L34" s="347"/>
      <c r="M34" s="146" t="s">
        <v>16</v>
      </c>
    </row>
    <row r="35" spans="1:13">
      <c r="A35" s="344" t="s">
        <v>527</v>
      </c>
      <c r="B35" s="345"/>
      <c r="C35" s="356" t="s">
        <v>441</v>
      </c>
      <c r="D35" s="346" t="s">
        <v>37</v>
      </c>
      <c r="E35" s="224" t="s">
        <v>14</v>
      </c>
      <c r="F35" s="147" t="s">
        <v>21</v>
      </c>
      <c r="G35" s="149">
        <v>147.84</v>
      </c>
      <c r="H35" s="347"/>
      <c r="I35" s="149">
        <f t="shared" si="0"/>
        <v>147.84</v>
      </c>
      <c r="J35" s="134"/>
      <c r="K35" s="134"/>
      <c r="L35" s="347"/>
      <c r="M35" s="146" t="s">
        <v>16</v>
      </c>
    </row>
    <row r="36" spans="1:13" s="262" customFormat="1">
      <c r="A36" s="358"/>
      <c r="B36" s="358"/>
      <c r="C36" s="359" t="s">
        <v>117</v>
      </c>
      <c r="D36" s="358"/>
      <c r="E36" s="283"/>
      <c r="F36" s="283"/>
      <c r="G36" s="286">
        <f t="shared" ref="G36:L36" si="1">SUM(G3:G35)</f>
        <v>711.28000000000009</v>
      </c>
      <c r="H36" s="360">
        <f t="shared" si="1"/>
        <v>0</v>
      </c>
      <c r="I36" s="288">
        <f t="shared" si="1"/>
        <v>654.73</v>
      </c>
      <c r="J36" s="361">
        <f t="shared" si="1"/>
        <v>19.690000000000001</v>
      </c>
      <c r="K36" s="362">
        <f t="shared" si="1"/>
        <v>36.86</v>
      </c>
      <c r="L36" s="363">
        <f t="shared" si="1"/>
        <v>0</v>
      </c>
      <c r="M36" s="364">
        <f>SUM(H36:K36)</f>
        <v>711.28000000000009</v>
      </c>
    </row>
    <row r="37" spans="1:13">
      <c r="C37" s="167" t="s">
        <v>99</v>
      </c>
      <c r="G37" s="168">
        <f>SUM(G3:G35)</f>
        <v>711.28000000000009</v>
      </c>
    </row>
    <row r="38" spans="1:13">
      <c r="C38" s="170" t="s">
        <v>100</v>
      </c>
      <c r="G38" s="171">
        <f>SUM(L36:O36)</f>
        <v>711.28000000000009</v>
      </c>
    </row>
    <row r="39" spans="1:13">
      <c r="C39" s="128" t="s">
        <v>101</v>
      </c>
      <c r="G39" s="171">
        <f>G36-P36</f>
        <v>711.28000000000009</v>
      </c>
    </row>
    <row r="41" spans="1:13">
      <c r="C41" s="173" t="s">
        <v>102</v>
      </c>
    </row>
    <row r="42" spans="1:13" ht="30">
      <c r="C42" s="175" t="s">
        <v>103</v>
      </c>
      <c r="D42" s="176" t="s">
        <v>37</v>
      </c>
    </row>
    <row r="43" spans="1:13">
      <c r="C43" s="175" t="s">
        <v>104</v>
      </c>
      <c r="D43" s="176" t="s">
        <v>18</v>
      </c>
    </row>
    <row r="44" spans="1:13">
      <c r="C44" s="175" t="s">
        <v>105</v>
      </c>
      <c r="D44" s="176" t="s">
        <v>79</v>
      </c>
    </row>
    <row r="45" spans="1:13">
      <c r="C45" s="175" t="s">
        <v>106</v>
      </c>
      <c r="D45" s="176" t="s">
        <v>107</v>
      </c>
    </row>
    <row r="46" spans="1:13" ht="30">
      <c r="C46" s="175" t="s">
        <v>108</v>
      </c>
      <c r="D46" s="176" t="s">
        <v>49</v>
      </c>
    </row>
    <row r="48" spans="1:13" s="295" customFormat="1">
      <c r="H48" s="173"/>
      <c r="I48" s="173"/>
      <c r="J48" s="173"/>
      <c r="K48" s="173"/>
      <c r="L48" s="173"/>
    </row>
    <row r="49" spans="3:12" s="295" customFormat="1" ht="30" customHeight="1">
      <c r="C49" s="177" t="s">
        <v>109</v>
      </c>
      <c r="D49" s="616" t="s">
        <v>817</v>
      </c>
      <c r="E49" s="616"/>
      <c r="F49" s="616"/>
      <c r="G49" s="616"/>
      <c r="H49" s="616"/>
      <c r="I49" s="616"/>
      <c r="J49" s="616"/>
      <c r="K49" s="616"/>
      <c r="L49" s="296">
        <f>H36</f>
        <v>0</v>
      </c>
    </row>
    <row r="50" spans="3:12" s="295" customFormat="1" ht="53.25" customHeight="1">
      <c r="C50" s="180" t="s">
        <v>111</v>
      </c>
      <c r="D50" s="617" t="s">
        <v>818</v>
      </c>
      <c r="E50" s="617"/>
      <c r="F50" s="617"/>
      <c r="G50" s="617"/>
      <c r="H50" s="617"/>
      <c r="I50" s="617"/>
      <c r="J50" s="617"/>
      <c r="K50" s="617"/>
      <c r="L50" s="149">
        <f>I36</f>
        <v>654.73</v>
      </c>
    </row>
    <row r="51" spans="3:12" s="295" customFormat="1" ht="46.5" customHeight="1">
      <c r="C51" s="297" t="s">
        <v>113</v>
      </c>
      <c r="D51" s="618" t="s">
        <v>819</v>
      </c>
      <c r="E51" s="618"/>
      <c r="F51" s="618"/>
      <c r="G51" s="618"/>
      <c r="H51" s="618"/>
      <c r="I51" s="618"/>
      <c r="J51" s="618"/>
      <c r="K51" s="618"/>
      <c r="L51" s="153">
        <f>J36</f>
        <v>19.690000000000001</v>
      </c>
    </row>
    <row r="52" spans="3:12" s="295" customFormat="1" ht="30" customHeight="1">
      <c r="C52" s="184" t="s">
        <v>115</v>
      </c>
      <c r="D52" s="619" t="s">
        <v>820</v>
      </c>
      <c r="E52" s="619"/>
      <c r="F52" s="619"/>
      <c r="G52" s="619"/>
      <c r="H52" s="619"/>
      <c r="I52" s="619"/>
      <c r="J52" s="619"/>
      <c r="K52" s="619"/>
      <c r="L52" s="143">
        <f>K36</f>
        <v>36.86</v>
      </c>
    </row>
    <row r="53" spans="3:12">
      <c r="L53" s="298">
        <f>SUM(L49:L52)</f>
        <v>711.28000000000009</v>
      </c>
    </row>
    <row r="54" spans="3:12">
      <c r="L54" s="260"/>
    </row>
    <row r="55" spans="3:12" ht="30">
      <c r="C55" s="299" t="s">
        <v>118</v>
      </c>
      <c r="L55" s="300">
        <f>L36</f>
        <v>0</v>
      </c>
    </row>
  </sheetData>
  <mergeCells count="4">
    <mergeCell ref="D49:K49"/>
    <mergeCell ref="D50:K50"/>
    <mergeCell ref="D51:K51"/>
    <mergeCell ref="D52:K52"/>
  </mergeCells>
  <pageMargins left="0.7" right="0.7" top="0.75" bottom="0.75" header="0.51180555555555496" footer="0.51180555555555496"/>
  <pageSetup paperSize="9" scale="90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MJ56"/>
  <sheetViews>
    <sheetView zoomScaleNormal="100" workbookViewId="0">
      <selection activeCell="G47" sqref="G47"/>
    </sheetView>
  </sheetViews>
  <sheetFormatPr defaultColWidth="8.7109375" defaultRowHeight="15"/>
  <cols>
    <col min="1" max="1" width="4.85546875" customWidth="1"/>
    <col min="2" max="2" width="8.5703125" customWidth="1"/>
    <col min="3" max="3" width="21.28515625" customWidth="1"/>
    <col min="4" max="4" width="10.28515625" style="1" customWidth="1"/>
    <col min="5" max="5" width="19" style="1" customWidth="1"/>
    <col min="6" max="7" width="10.28515625" style="301" customWidth="1"/>
    <col min="8" max="8" width="9.42578125" style="301" customWidth="1"/>
    <col min="9" max="9" width="11" style="301" customWidth="1"/>
    <col min="10" max="10" width="11.28515625" style="301" customWidth="1"/>
    <col min="11" max="12" width="11" style="301" customWidth="1"/>
    <col min="257" max="257" width="4.85546875" customWidth="1"/>
    <col min="258" max="258" width="8.5703125" customWidth="1"/>
    <col min="259" max="259" width="28.5703125" customWidth="1"/>
    <col min="261" max="261" width="10.5703125" customWidth="1"/>
    <col min="262" max="262" width="10.28515625" customWidth="1"/>
    <col min="263" max="263" width="9.42578125" customWidth="1"/>
    <col min="264" max="264" width="11" customWidth="1"/>
    <col min="265" max="265" width="11.28515625" customWidth="1"/>
    <col min="266" max="266" width="11" customWidth="1"/>
    <col min="267" max="267" width="16.28515625" customWidth="1"/>
    <col min="513" max="513" width="4.85546875" customWidth="1"/>
    <col min="514" max="514" width="8.5703125" customWidth="1"/>
    <col min="515" max="515" width="28.5703125" customWidth="1"/>
    <col min="517" max="517" width="10.5703125" customWidth="1"/>
    <col min="518" max="518" width="10.28515625" customWidth="1"/>
    <col min="519" max="519" width="9.42578125" customWidth="1"/>
    <col min="520" max="520" width="11" customWidth="1"/>
    <col min="521" max="521" width="11.28515625" customWidth="1"/>
    <col min="522" max="522" width="11" customWidth="1"/>
    <col min="523" max="523" width="16.28515625" customWidth="1"/>
    <col min="769" max="769" width="4.85546875" customWidth="1"/>
    <col min="770" max="770" width="8.5703125" customWidth="1"/>
    <col min="771" max="771" width="28.5703125" customWidth="1"/>
    <col min="773" max="773" width="10.5703125" customWidth="1"/>
    <col min="774" max="774" width="10.28515625" customWidth="1"/>
    <col min="775" max="775" width="9.42578125" customWidth="1"/>
    <col min="776" max="776" width="11" customWidth="1"/>
    <col min="777" max="777" width="11.28515625" customWidth="1"/>
    <col min="778" max="778" width="11" customWidth="1"/>
    <col min="779" max="779" width="16.28515625" customWidth="1"/>
    <col min="1024" max="1025" width="11.5703125" customWidth="1"/>
  </cols>
  <sheetData>
    <row r="1" spans="1:1024">
      <c r="C1" s="302" t="s">
        <v>577</v>
      </c>
    </row>
    <row r="2" spans="1:1024" s="310" customFormat="1" ht="30">
      <c r="A2" s="303" t="s">
        <v>342</v>
      </c>
      <c r="B2" s="304" t="s">
        <v>343</v>
      </c>
      <c r="C2" s="217" t="s">
        <v>344</v>
      </c>
      <c r="D2" s="5" t="s">
        <v>345</v>
      </c>
      <c r="E2" s="5" t="s">
        <v>4</v>
      </c>
      <c r="F2" s="5" t="s">
        <v>5</v>
      </c>
      <c r="G2" s="15" t="s">
        <v>412</v>
      </c>
      <c r="H2" s="8" t="s">
        <v>8</v>
      </c>
      <c r="I2" s="305" t="s">
        <v>9</v>
      </c>
      <c r="J2" s="306" t="s">
        <v>10</v>
      </c>
      <c r="K2" s="307" t="s">
        <v>11</v>
      </c>
      <c r="L2" s="7" t="s">
        <v>498</v>
      </c>
      <c r="AMJ2"/>
    </row>
    <row r="3" spans="1:1024">
      <c r="A3" s="311">
        <v>1</v>
      </c>
      <c r="B3" s="312" t="s">
        <v>578</v>
      </c>
      <c r="C3" s="316" t="s">
        <v>537</v>
      </c>
      <c r="D3" s="365" t="s">
        <v>37</v>
      </c>
      <c r="E3" s="366" t="s">
        <v>14</v>
      </c>
      <c r="F3" s="312" t="s">
        <v>21</v>
      </c>
      <c r="G3" s="110">
        <v>5.9</v>
      </c>
      <c r="H3" s="325"/>
      <c r="I3" s="110">
        <f>G3</f>
        <v>5.9</v>
      </c>
      <c r="J3" s="321"/>
      <c r="K3" s="321"/>
      <c r="L3" s="325"/>
      <c r="M3" s="198" t="s">
        <v>16</v>
      </c>
    </row>
    <row r="4" spans="1:1024" ht="30">
      <c r="A4" s="311">
        <v>2</v>
      </c>
      <c r="B4" s="312" t="s">
        <v>579</v>
      </c>
      <c r="C4" s="316" t="s">
        <v>580</v>
      </c>
      <c r="D4" s="365" t="s">
        <v>18</v>
      </c>
      <c r="E4" s="366" t="s">
        <v>14</v>
      </c>
      <c r="F4" s="312" t="s">
        <v>21</v>
      </c>
      <c r="G4" s="110">
        <v>2.11</v>
      </c>
      <c r="H4" s="325"/>
      <c r="I4" s="110">
        <f>G4</f>
        <v>2.11</v>
      </c>
      <c r="J4" s="321"/>
      <c r="K4" s="321"/>
      <c r="L4" s="325"/>
      <c r="M4" s="198" t="s">
        <v>16</v>
      </c>
    </row>
    <row r="5" spans="1:1024">
      <c r="A5" s="317">
        <v>3</v>
      </c>
      <c r="B5" s="318" t="s">
        <v>581</v>
      </c>
      <c r="C5" s="319" t="s">
        <v>50</v>
      </c>
      <c r="D5" s="367" t="s">
        <v>18</v>
      </c>
      <c r="E5" s="199" t="s">
        <v>18</v>
      </c>
      <c r="F5" s="318" t="s">
        <v>19</v>
      </c>
      <c r="G5" s="320">
        <v>8.02</v>
      </c>
      <c r="H5" s="325"/>
      <c r="I5" s="321"/>
      <c r="J5" s="321"/>
      <c r="K5" s="320">
        <f>G5</f>
        <v>8.02</v>
      </c>
      <c r="L5" s="325"/>
      <c r="M5" s="198" t="s">
        <v>16</v>
      </c>
    </row>
    <row r="6" spans="1:1024">
      <c r="A6" s="311">
        <v>4</v>
      </c>
      <c r="B6" s="312" t="s">
        <v>582</v>
      </c>
      <c r="C6" s="316" t="s">
        <v>428</v>
      </c>
      <c r="D6" s="365" t="s">
        <v>37</v>
      </c>
      <c r="E6" s="366" t="s">
        <v>14</v>
      </c>
      <c r="F6" s="312" t="s">
        <v>21</v>
      </c>
      <c r="G6" s="110">
        <v>29.15</v>
      </c>
      <c r="H6" s="325"/>
      <c r="I6" s="110">
        <f t="shared" ref="I6:I11" si="0">G6</f>
        <v>29.15</v>
      </c>
      <c r="J6" s="321"/>
      <c r="K6" s="321"/>
      <c r="L6" s="325"/>
      <c r="M6" s="198" t="s">
        <v>16</v>
      </c>
    </row>
    <row r="7" spans="1:1024">
      <c r="A7" s="311">
        <v>5</v>
      </c>
      <c r="B7" s="312" t="s">
        <v>583</v>
      </c>
      <c r="C7" s="316" t="s">
        <v>584</v>
      </c>
      <c r="D7" s="368" t="s">
        <v>107</v>
      </c>
      <c r="E7" s="366" t="s">
        <v>14</v>
      </c>
      <c r="F7" s="312" t="s">
        <v>21</v>
      </c>
      <c r="G7" s="110">
        <v>13.11</v>
      </c>
      <c r="H7" s="325"/>
      <c r="I7" s="110">
        <f t="shared" si="0"/>
        <v>13.11</v>
      </c>
      <c r="J7" s="321"/>
      <c r="K7" s="321"/>
      <c r="L7" s="325"/>
      <c r="M7" s="198" t="s">
        <v>16</v>
      </c>
    </row>
    <row r="8" spans="1:1024">
      <c r="A8" s="311">
        <v>6</v>
      </c>
      <c r="B8" s="312" t="s">
        <v>585</v>
      </c>
      <c r="C8" s="316" t="s">
        <v>428</v>
      </c>
      <c r="D8" s="365" t="s">
        <v>37</v>
      </c>
      <c r="E8" s="366" t="s">
        <v>14</v>
      </c>
      <c r="F8" s="312" t="s">
        <v>21</v>
      </c>
      <c r="G8" s="110">
        <v>15.27</v>
      </c>
      <c r="H8" s="325"/>
      <c r="I8" s="110">
        <f t="shared" si="0"/>
        <v>15.27</v>
      </c>
      <c r="J8" s="321"/>
      <c r="K8" s="321"/>
      <c r="L8" s="325"/>
      <c r="M8" s="198" t="s">
        <v>16</v>
      </c>
    </row>
    <row r="9" spans="1:1024">
      <c r="A9" s="311">
        <v>7</v>
      </c>
      <c r="B9" s="312" t="s">
        <v>586</v>
      </c>
      <c r="C9" s="316" t="s">
        <v>428</v>
      </c>
      <c r="D9" s="365" t="s">
        <v>37</v>
      </c>
      <c r="E9" s="366" t="s">
        <v>14</v>
      </c>
      <c r="F9" s="312" t="s">
        <v>21</v>
      </c>
      <c r="G9" s="110">
        <v>17.72</v>
      </c>
      <c r="H9" s="325"/>
      <c r="I9" s="110">
        <f t="shared" si="0"/>
        <v>17.72</v>
      </c>
      <c r="J9" s="321"/>
      <c r="K9" s="321"/>
      <c r="L9" s="325"/>
      <c r="M9" s="198" t="s">
        <v>16</v>
      </c>
    </row>
    <row r="10" spans="1:1024">
      <c r="A10" s="311">
        <v>8</v>
      </c>
      <c r="B10" s="312" t="s">
        <v>587</v>
      </c>
      <c r="C10" s="316" t="s">
        <v>428</v>
      </c>
      <c r="D10" s="365" t="s">
        <v>37</v>
      </c>
      <c r="E10" s="366" t="s">
        <v>14</v>
      </c>
      <c r="F10" s="312" t="s">
        <v>21</v>
      </c>
      <c r="G10" s="110">
        <v>14.97</v>
      </c>
      <c r="H10" s="325"/>
      <c r="I10" s="110">
        <f t="shared" si="0"/>
        <v>14.97</v>
      </c>
      <c r="J10" s="321"/>
      <c r="K10" s="321"/>
      <c r="L10" s="325"/>
      <c r="M10" s="198" t="s">
        <v>16</v>
      </c>
    </row>
    <row r="11" spans="1:1024">
      <c r="A11" s="311">
        <v>9</v>
      </c>
      <c r="B11" s="312" t="s">
        <v>588</v>
      </c>
      <c r="C11" s="316" t="s">
        <v>428</v>
      </c>
      <c r="D11" s="365" t="s">
        <v>37</v>
      </c>
      <c r="E11" s="366" t="s">
        <v>14</v>
      </c>
      <c r="F11" s="312" t="s">
        <v>21</v>
      </c>
      <c r="G11" s="110">
        <v>15.37</v>
      </c>
      <c r="H11" s="325"/>
      <c r="I11" s="110">
        <f t="shared" si="0"/>
        <v>15.37</v>
      </c>
      <c r="J11" s="321"/>
      <c r="K11" s="321"/>
      <c r="L11" s="325"/>
      <c r="M11" s="198" t="s">
        <v>16</v>
      </c>
    </row>
    <row r="12" spans="1:1024">
      <c r="A12" s="317">
        <v>10</v>
      </c>
      <c r="B12" s="318" t="s">
        <v>589</v>
      </c>
      <c r="C12" s="319" t="s">
        <v>590</v>
      </c>
      <c r="D12" s="367" t="s">
        <v>18</v>
      </c>
      <c r="E12" s="199" t="s">
        <v>18</v>
      </c>
      <c r="F12" s="318" t="s">
        <v>19</v>
      </c>
      <c r="G12" s="320">
        <v>15.13</v>
      </c>
      <c r="H12" s="325"/>
      <c r="I12" s="321"/>
      <c r="J12" s="321"/>
      <c r="K12" s="320">
        <f>G12</f>
        <v>15.13</v>
      </c>
      <c r="L12" s="325"/>
      <c r="M12" s="198" t="s">
        <v>16</v>
      </c>
    </row>
    <row r="13" spans="1:1024">
      <c r="A13" s="311">
        <v>11</v>
      </c>
      <c r="B13" s="312" t="s">
        <v>591</v>
      </c>
      <c r="C13" s="316" t="s">
        <v>428</v>
      </c>
      <c r="D13" s="365" t="s">
        <v>37</v>
      </c>
      <c r="E13" s="366" t="s">
        <v>14</v>
      </c>
      <c r="F13" s="312" t="s">
        <v>21</v>
      </c>
      <c r="G13" s="110">
        <v>14.24</v>
      </c>
      <c r="H13" s="325"/>
      <c r="I13" s="110">
        <f t="shared" ref="I13:I18" si="1">G13</f>
        <v>14.24</v>
      </c>
      <c r="J13" s="321"/>
      <c r="K13" s="321"/>
      <c r="L13" s="325"/>
      <c r="M13" s="198" t="s">
        <v>16</v>
      </c>
    </row>
    <row r="14" spans="1:1024">
      <c r="A14" s="311">
        <v>12</v>
      </c>
      <c r="B14" s="312" t="s">
        <v>592</v>
      </c>
      <c r="C14" s="316" t="s">
        <v>428</v>
      </c>
      <c r="D14" s="365" t="s">
        <v>37</v>
      </c>
      <c r="E14" s="366" t="s">
        <v>14</v>
      </c>
      <c r="F14" s="312" t="s">
        <v>21</v>
      </c>
      <c r="G14" s="110">
        <v>15.71</v>
      </c>
      <c r="H14" s="325"/>
      <c r="I14" s="110">
        <f t="shared" si="1"/>
        <v>15.71</v>
      </c>
      <c r="J14" s="321"/>
      <c r="K14" s="321"/>
      <c r="L14" s="325"/>
      <c r="M14" s="198" t="s">
        <v>16</v>
      </c>
    </row>
    <row r="15" spans="1:1024">
      <c r="A15" s="311">
        <v>13</v>
      </c>
      <c r="B15" s="312" t="s">
        <v>593</v>
      </c>
      <c r="C15" s="316" t="s">
        <v>428</v>
      </c>
      <c r="D15" s="365" t="s">
        <v>37</v>
      </c>
      <c r="E15" s="366" t="s">
        <v>14</v>
      </c>
      <c r="F15" s="312" t="s">
        <v>21</v>
      </c>
      <c r="G15" s="110">
        <v>13.93</v>
      </c>
      <c r="H15" s="325"/>
      <c r="I15" s="110">
        <f t="shared" si="1"/>
        <v>13.93</v>
      </c>
      <c r="J15" s="321"/>
      <c r="K15" s="321"/>
      <c r="L15" s="325"/>
      <c r="M15" s="198" t="s">
        <v>16</v>
      </c>
    </row>
    <row r="16" spans="1:1024">
      <c r="A16" s="311">
        <v>14</v>
      </c>
      <c r="B16" s="312" t="s">
        <v>594</v>
      </c>
      <c r="C16" s="316" t="s">
        <v>595</v>
      </c>
      <c r="D16" s="365" t="s">
        <v>37</v>
      </c>
      <c r="E16" s="366" t="s">
        <v>14</v>
      </c>
      <c r="F16" s="312" t="s">
        <v>21</v>
      </c>
      <c r="G16" s="110">
        <v>1.8</v>
      </c>
      <c r="H16" s="325"/>
      <c r="I16" s="110">
        <f t="shared" si="1"/>
        <v>1.8</v>
      </c>
      <c r="J16" s="321"/>
      <c r="K16" s="321"/>
      <c r="L16" s="325"/>
      <c r="M16" s="198" t="s">
        <v>16</v>
      </c>
    </row>
    <row r="17" spans="1:13">
      <c r="A17" s="311">
        <v>15</v>
      </c>
      <c r="B17" s="369"/>
      <c r="C17" s="316" t="s">
        <v>423</v>
      </c>
      <c r="D17" s="365" t="s">
        <v>18</v>
      </c>
      <c r="E17" s="366" t="s">
        <v>14</v>
      </c>
      <c r="F17" s="312" t="s">
        <v>21</v>
      </c>
      <c r="G17" s="110">
        <v>11.9</v>
      </c>
      <c r="H17" s="325"/>
      <c r="I17" s="110">
        <f t="shared" si="1"/>
        <v>11.9</v>
      </c>
      <c r="J17" s="321"/>
      <c r="K17" s="321"/>
      <c r="L17" s="325"/>
      <c r="M17" s="198" t="s">
        <v>16</v>
      </c>
    </row>
    <row r="18" spans="1:13">
      <c r="A18" s="311">
        <v>16</v>
      </c>
      <c r="B18" s="312" t="s">
        <v>596</v>
      </c>
      <c r="C18" s="316" t="s">
        <v>428</v>
      </c>
      <c r="D18" s="365" t="s">
        <v>37</v>
      </c>
      <c r="E18" s="366" t="s">
        <v>14</v>
      </c>
      <c r="F18" s="312" t="s">
        <v>21</v>
      </c>
      <c r="G18" s="110">
        <v>13.77</v>
      </c>
      <c r="H18" s="325"/>
      <c r="I18" s="110">
        <f t="shared" si="1"/>
        <v>13.77</v>
      </c>
      <c r="J18" s="321"/>
      <c r="K18" s="321"/>
      <c r="L18" s="325"/>
      <c r="M18" s="198" t="s">
        <v>16</v>
      </c>
    </row>
    <row r="19" spans="1:13">
      <c r="A19" s="317">
        <v>17</v>
      </c>
      <c r="B19" s="318" t="s">
        <v>597</v>
      </c>
      <c r="C19" s="319" t="s">
        <v>31</v>
      </c>
      <c r="D19" s="367" t="s">
        <v>18</v>
      </c>
      <c r="E19" s="199" t="s">
        <v>18</v>
      </c>
      <c r="F19" s="318" t="s">
        <v>19</v>
      </c>
      <c r="G19" s="320">
        <v>1.63</v>
      </c>
      <c r="H19" s="325"/>
      <c r="I19" s="321"/>
      <c r="J19" s="321"/>
      <c r="K19" s="320">
        <f>G19</f>
        <v>1.63</v>
      </c>
      <c r="L19" s="325"/>
      <c r="M19" s="198" t="s">
        <v>16</v>
      </c>
    </row>
    <row r="20" spans="1:13">
      <c r="A20" s="311">
        <v>18</v>
      </c>
      <c r="B20" s="312" t="s">
        <v>598</v>
      </c>
      <c r="C20" s="316" t="s">
        <v>533</v>
      </c>
      <c r="D20" s="365" t="s">
        <v>37</v>
      </c>
      <c r="E20" s="366" t="s">
        <v>14</v>
      </c>
      <c r="F20" s="312" t="s">
        <v>21</v>
      </c>
      <c r="G20" s="110">
        <v>14.89</v>
      </c>
      <c r="H20" s="325"/>
      <c r="I20" s="110">
        <f>G20</f>
        <v>14.89</v>
      </c>
      <c r="J20" s="321"/>
      <c r="K20" s="321"/>
      <c r="L20" s="325"/>
      <c r="M20" s="198" t="s">
        <v>16</v>
      </c>
    </row>
    <row r="21" spans="1:13">
      <c r="A21" s="311">
        <v>19</v>
      </c>
      <c r="B21" s="312" t="s">
        <v>599</v>
      </c>
      <c r="C21" s="237" t="s">
        <v>600</v>
      </c>
      <c r="D21" s="365" t="s">
        <v>37</v>
      </c>
      <c r="E21" s="366" t="s">
        <v>14</v>
      </c>
      <c r="F21" s="312" t="s">
        <v>21</v>
      </c>
      <c r="G21" s="110">
        <v>15.25</v>
      </c>
      <c r="H21" s="325"/>
      <c r="I21" s="110">
        <f>G21</f>
        <v>15.25</v>
      </c>
      <c r="J21" s="321"/>
      <c r="K21" s="321"/>
      <c r="L21" s="325"/>
      <c r="M21" s="198" t="s">
        <v>16</v>
      </c>
    </row>
    <row r="22" spans="1:13" ht="26.25">
      <c r="A22" s="370">
        <v>20</v>
      </c>
      <c r="B22" s="371" t="s">
        <v>601</v>
      </c>
      <c r="C22" s="372" t="s">
        <v>548</v>
      </c>
      <c r="D22" s="373" t="s">
        <v>18</v>
      </c>
      <c r="E22" s="374" t="s">
        <v>549</v>
      </c>
      <c r="F22" s="371" t="s">
        <v>15</v>
      </c>
      <c r="G22" s="375">
        <v>14.13</v>
      </c>
      <c r="H22" s="325"/>
      <c r="I22" s="321"/>
      <c r="J22" s="375">
        <f>G22</f>
        <v>14.13</v>
      </c>
      <c r="K22" s="321"/>
      <c r="L22" s="325"/>
      <c r="M22" s="198" t="s">
        <v>16</v>
      </c>
    </row>
    <row r="23" spans="1:13">
      <c r="A23" s="311">
        <v>21</v>
      </c>
      <c r="B23" s="312" t="s">
        <v>602</v>
      </c>
      <c r="C23" s="376" t="s">
        <v>259</v>
      </c>
      <c r="D23" s="365" t="s">
        <v>18</v>
      </c>
      <c r="E23" s="218" t="s">
        <v>18</v>
      </c>
      <c r="F23" s="312" t="s">
        <v>21</v>
      </c>
      <c r="G23" s="110">
        <v>7.43</v>
      </c>
      <c r="H23" s="325"/>
      <c r="I23" s="110">
        <f>G23</f>
        <v>7.43</v>
      </c>
      <c r="J23" s="321"/>
      <c r="K23" s="321"/>
      <c r="L23" s="325"/>
      <c r="M23" s="198" t="s">
        <v>16</v>
      </c>
    </row>
    <row r="24" spans="1:13">
      <c r="A24" s="317">
        <v>22</v>
      </c>
      <c r="B24" s="318" t="s">
        <v>603</v>
      </c>
      <c r="C24" s="233" t="s">
        <v>604</v>
      </c>
      <c r="D24" s="367" t="s">
        <v>18</v>
      </c>
      <c r="E24" s="199" t="s">
        <v>18</v>
      </c>
      <c r="F24" s="318" t="s">
        <v>19</v>
      </c>
      <c r="G24" s="320">
        <v>12.8</v>
      </c>
      <c r="H24" s="325"/>
      <c r="I24" s="321"/>
      <c r="J24" s="321"/>
      <c r="K24" s="320">
        <f>G24</f>
        <v>12.8</v>
      </c>
      <c r="L24" s="325"/>
      <c r="M24" s="198" t="s">
        <v>16</v>
      </c>
    </row>
    <row r="25" spans="1:13" ht="30">
      <c r="A25" s="311">
        <v>23</v>
      </c>
      <c r="B25" s="312" t="s">
        <v>605</v>
      </c>
      <c r="C25" s="237" t="s">
        <v>606</v>
      </c>
      <c r="D25" s="365" t="s">
        <v>37</v>
      </c>
      <c r="E25" s="366" t="s">
        <v>14</v>
      </c>
      <c r="F25" s="312" t="s">
        <v>21</v>
      </c>
      <c r="G25" s="110">
        <v>6.83</v>
      </c>
      <c r="H25" s="325"/>
      <c r="I25" s="110">
        <f>G25</f>
        <v>6.83</v>
      </c>
      <c r="J25" s="321"/>
      <c r="K25" s="321"/>
      <c r="L25" s="325"/>
      <c r="M25" s="198" t="s">
        <v>16</v>
      </c>
    </row>
    <row r="26" spans="1:13">
      <c r="A26" s="317">
        <v>24</v>
      </c>
      <c r="B26" s="318" t="s">
        <v>607</v>
      </c>
      <c r="C26" s="233" t="s">
        <v>31</v>
      </c>
      <c r="D26" s="367" t="s">
        <v>18</v>
      </c>
      <c r="E26" s="199" t="s">
        <v>18</v>
      </c>
      <c r="F26" s="318" t="s">
        <v>19</v>
      </c>
      <c r="G26" s="320">
        <v>2.74</v>
      </c>
      <c r="H26" s="325"/>
      <c r="I26" s="321"/>
      <c r="J26" s="321"/>
      <c r="K26" s="320">
        <f>G26</f>
        <v>2.74</v>
      </c>
      <c r="L26" s="325"/>
      <c r="M26" s="198" t="s">
        <v>16</v>
      </c>
    </row>
    <row r="27" spans="1:13">
      <c r="A27" s="311">
        <v>25</v>
      </c>
      <c r="B27" s="312" t="s">
        <v>608</v>
      </c>
      <c r="C27" s="237" t="s">
        <v>12</v>
      </c>
      <c r="D27" s="365" t="s">
        <v>37</v>
      </c>
      <c r="E27" s="366" t="s">
        <v>14</v>
      </c>
      <c r="F27" s="312" t="s">
        <v>21</v>
      </c>
      <c r="G27" s="110">
        <v>4.32</v>
      </c>
      <c r="H27" s="325"/>
      <c r="I27" s="110">
        <f t="shared" ref="I27:I37" si="2">G27</f>
        <v>4.32</v>
      </c>
      <c r="J27" s="321"/>
      <c r="K27" s="321"/>
      <c r="L27" s="325"/>
      <c r="M27" s="198" t="s">
        <v>16</v>
      </c>
    </row>
    <row r="28" spans="1:13">
      <c r="A28" s="311">
        <v>26</v>
      </c>
      <c r="B28" s="312" t="s">
        <v>608</v>
      </c>
      <c r="C28" s="377" t="s">
        <v>36</v>
      </c>
      <c r="D28" s="365" t="s">
        <v>37</v>
      </c>
      <c r="E28" s="366" t="s">
        <v>14</v>
      </c>
      <c r="F28" s="312" t="s">
        <v>21</v>
      </c>
      <c r="G28" s="110">
        <v>9.16</v>
      </c>
      <c r="H28" s="325"/>
      <c r="I28" s="110">
        <f t="shared" si="2"/>
        <v>9.16</v>
      </c>
      <c r="J28" s="321"/>
      <c r="K28" s="321"/>
      <c r="L28" s="325"/>
      <c r="M28" s="198" t="s">
        <v>16</v>
      </c>
    </row>
    <row r="29" spans="1:13">
      <c r="A29" s="311">
        <v>27</v>
      </c>
      <c r="B29" s="312" t="s">
        <v>609</v>
      </c>
      <c r="C29" s="237" t="s">
        <v>428</v>
      </c>
      <c r="D29" s="365" t="s">
        <v>37</v>
      </c>
      <c r="E29" s="366" t="s">
        <v>14</v>
      </c>
      <c r="F29" s="312" t="s">
        <v>21</v>
      </c>
      <c r="G29" s="110">
        <v>13.43</v>
      </c>
      <c r="H29" s="325"/>
      <c r="I29" s="110">
        <f t="shared" si="2"/>
        <v>13.43</v>
      </c>
      <c r="J29" s="321"/>
      <c r="K29" s="321"/>
      <c r="L29" s="325"/>
      <c r="M29" s="198" t="s">
        <v>16</v>
      </c>
    </row>
    <row r="30" spans="1:13">
      <c r="A30" s="311">
        <v>28</v>
      </c>
      <c r="B30" s="312" t="s">
        <v>610</v>
      </c>
      <c r="C30" s="237" t="s">
        <v>428</v>
      </c>
      <c r="D30" s="365" t="s">
        <v>37</v>
      </c>
      <c r="E30" s="366" t="s">
        <v>14</v>
      </c>
      <c r="F30" s="312" t="s">
        <v>21</v>
      </c>
      <c r="G30" s="110">
        <v>16.010000000000002</v>
      </c>
      <c r="H30" s="325"/>
      <c r="I30" s="110">
        <f t="shared" si="2"/>
        <v>16.010000000000002</v>
      </c>
      <c r="J30" s="321"/>
      <c r="K30" s="321"/>
      <c r="L30" s="325"/>
      <c r="M30" s="198" t="s">
        <v>16</v>
      </c>
    </row>
    <row r="31" spans="1:13">
      <c r="A31" s="311">
        <v>29</v>
      </c>
      <c r="B31" s="312" t="s">
        <v>611</v>
      </c>
      <c r="C31" s="237" t="s">
        <v>428</v>
      </c>
      <c r="D31" s="365" t="s">
        <v>37</v>
      </c>
      <c r="E31" s="366" t="s">
        <v>14</v>
      </c>
      <c r="F31" s="312" t="s">
        <v>21</v>
      </c>
      <c r="G31" s="110">
        <v>19.690000000000001</v>
      </c>
      <c r="H31" s="325"/>
      <c r="I31" s="110">
        <f t="shared" si="2"/>
        <v>19.690000000000001</v>
      </c>
      <c r="J31" s="321"/>
      <c r="K31" s="321"/>
      <c r="L31" s="325"/>
      <c r="M31" s="198" t="s">
        <v>16</v>
      </c>
    </row>
    <row r="32" spans="1:13">
      <c r="A32" s="311">
        <v>30</v>
      </c>
      <c r="B32" s="312" t="s">
        <v>612</v>
      </c>
      <c r="C32" s="237" t="s">
        <v>65</v>
      </c>
      <c r="D32" s="368" t="s">
        <v>107</v>
      </c>
      <c r="E32" s="366" t="s">
        <v>14</v>
      </c>
      <c r="F32" s="312" t="s">
        <v>21</v>
      </c>
      <c r="G32" s="110">
        <v>7.55</v>
      </c>
      <c r="H32" s="325"/>
      <c r="I32" s="110">
        <f t="shared" si="2"/>
        <v>7.55</v>
      </c>
      <c r="J32" s="321"/>
      <c r="K32" s="321"/>
      <c r="L32" s="325"/>
      <c r="M32" s="198" t="s">
        <v>16</v>
      </c>
    </row>
    <row r="33" spans="1:1024">
      <c r="A33" s="311">
        <v>31</v>
      </c>
      <c r="B33" s="312" t="s">
        <v>613</v>
      </c>
      <c r="C33" s="237" t="s">
        <v>428</v>
      </c>
      <c r="D33" s="365" t="s">
        <v>37</v>
      </c>
      <c r="E33" s="366" t="s">
        <v>14</v>
      </c>
      <c r="F33" s="312" t="s">
        <v>21</v>
      </c>
      <c r="G33" s="110">
        <v>14.07</v>
      </c>
      <c r="H33" s="325"/>
      <c r="I33" s="110">
        <f t="shared" si="2"/>
        <v>14.07</v>
      </c>
      <c r="J33" s="321"/>
      <c r="K33" s="321"/>
      <c r="L33" s="325"/>
      <c r="M33" s="198" t="s">
        <v>16</v>
      </c>
    </row>
    <row r="34" spans="1:1024">
      <c r="A34" s="311">
        <v>32</v>
      </c>
      <c r="B34" s="312" t="s">
        <v>614</v>
      </c>
      <c r="C34" s="237" t="s">
        <v>428</v>
      </c>
      <c r="D34" s="365" t="s">
        <v>37</v>
      </c>
      <c r="E34" s="366" t="s">
        <v>14</v>
      </c>
      <c r="F34" s="312" t="s">
        <v>21</v>
      </c>
      <c r="G34" s="110">
        <v>14.45</v>
      </c>
      <c r="H34" s="325"/>
      <c r="I34" s="110">
        <f t="shared" si="2"/>
        <v>14.45</v>
      </c>
      <c r="J34" s="321"/>
      <c r="K34" s="321"/>
      <c r="L34" s="325"/>
      <c r="M34" s="198" t="s">
        <v>16</v>
      </c>
    </row>
    <row r="35" spans="1:1024">
      <c r="A35" s="311">
        <v>33</v>
      </c>
      <c r="B35" s="312" t="s">
        <v>615</v>
      </c>
      <c r="C35" s="237" t="s">
        <v>428</v>
      </c>
      <c r="D35" s="365" t="s">
        <v>37</v>
      </c>
      <c r="E35" s="366" t="s">
        <v>14</v>
      </c>
      <c r="F35" s="312" t="s">
        <v>21</v>
      </c>
      <c r="G35" s="110">
        <v>14.58</v>
      </c>
      <c r="H35" s="325"/>
      <c r="I35" s="110">
        <f t="shared" si="2"/>
        <v>14.58</v>
      </c>
      <c r="J35" s="321"/>
      <c r="K35" s="321"/>
      <c r="L35" s="325"/>
      <c r="M35" s="198" t="s">
        <v>16</v>
      </c>
    </row>
    <row r="36" spans="1:1024" ht="26.25">
      <c r="A36" s="311">
        <v>34</v>
      </c>
      <c r="B36" s="312" t="s">
        <v>616</v>
      </c>
      <c r="C36" s="237" t="s">
        <v>32</v>
      </c>
      <c r="D36" s="365" t="s">
        <v>18</v>
      </c>
      <c r="E36" s="366" t="s">
        <v>549</v>
      </c>
      <c r="F36" s="312" t="s">
        <v>21</v>
      </c>
      <c r="G36" s="110">
        <v>17.149999999999999</v>
      </c>
      <c r="H36" s="325"/>
      <c r="I36" s="110">
        <f t="shared" si="2"/>
        <v>17.149999999999999</v>
      </c>
      <c r="J36" s="321"/>
      <c r="K36" s="321"/>
      <c r="L36" s="325"/>
      <c r="M36" s="198" t="s">
        <v>16</v>
      </c>
    </row>
    <row r="37" spans="1:1024" ht="26.25">
      <c r="A37" s="311">
        <v>35</v>
      </c>
      <c r="B37" s="312" t="s">
        <v>617</v>
      </c>
      <c r="C37" s="237" t="s">
        <v>55</v>
      </c>
      <c r="D37" s="365" t="s">
        <v>18</v>
      </c>
      <c r="E37" s="366" t="s">
        <v>549</v>
      </c>
      <c r="F37" s="312" t="s">
        <v>21</v>
      </c>
      <c r="G37" s="110">
        <v>14.19</v>
      </c>
      <c r="H37" s="325"/>
      <c r="I37" s="110">
        <f t="shared" si="2"/>
        <v>14.19</v>
      </c>
      <c r="J37" s="321"/>
      <c r="K37" s="321"/>
      <c r="L37" s="325"/>
      <c r="M37" s="198" t="s">
        <v>16</v>
      </c>
    </row>
    <row r="38" spans="1:1024" s="302" customFormat="1">
      <c r="A38" s="378"/>
      <c r="B38" s="378"/>
      <c r="C38" s="379" t="s">
        <v>117</v>
      </c>
      <c r="D38" s="380"/>
      <c r="E38" s="381"/>
      <c r="F38" s="382"/>
      <c r="G38" s="383">
        <f t="shared" ref="G38:L38" si="3">SUM(G3:G37)</f>
        <v>428.40000000000003</v>
      </c>
      <c r="H38" s="384">
        <f t="shared" si="3"/>
        <v>0</v>
      </c>
      <c r="I38" s="385">
        <f t="shared" si="3"/>
        <v>373.95</v>
      </c>
      <c r="J38" s="386">
        <f t="shared" si="3"/>
        <v>14.13</v>
      </c>
      <c r="K38" s="387">
        <f t="shared" si="3"/>
        <v>40.32</v>
      </c>
      <c r="L38" s="388">
        <f t="shared" si="3"/>
        <v>0</v>
      </c>
      <c r="M38" s="527">
        <f>SUM(H38:K38)</f>
        <v>428.4</v>
      </c>
      <c r="AMJ38"/>
    </row>
    <row r="39" spans="1:1024">
      <c r="C39" s="46" t="s">
        <v>99</v>
      </c>
      <c r="G39" s="389">
        <f>SUM(G3:G37)</f>
        <v>428.40000000000003</v>
      </c>
    </row>
    <row r="40" spans="1:1024">
      <c r="C40" s="46" t="s">
        <v>100</v>
      </c>
      <c r="G40" s="390">
        <f>SUM(M38:O38)</f>
        <v>428.4</v>
      </c>
    </row>
    <row r="42" spans="1:1024">
      <c r="C42" s="3" t="s">
        <v>102</v>
      </c>
    </row>
    <row r="43" spans="1:1024" ht="30">
      <c r="C43" s="51" t="s">
        <v>103</v>
      </c>
      <c r="D43" s="391" t="s">
        <v>37</v>
      </c>
    </row>
    <row r="44" spans="1:1024">
      <c r="C44" s="51" t="s">
        <v>104</v>
      </c>
      <c r="D44" s="391" t="s">
        <v>18</v>
      </c>
    </row>
    <row r="45" spans="1:1024">
      <c r="C45" s="51" t="s">
        <v>105</v>
      </c>
      <c r="D45" s="391" t="s">
        <v>79</v>
      </c>
    </row>
    <row r="46" spans="1:1024">
      <c r="C46" s="51" t="s">
        <v>106</v>
      </c>
      <c r="D46" s="391" t="s">
        <v>107</v>
      </c>
    </row>
    <row r="47" spans="1:1024" ht="30">
      <c r="C47" s="51" t="s">
        <v>108</v>
      </c>
      <c r="D47" s="391" t="s">
        <v>49</v>
      </c>
    </row>
    <row r="49" spans="3:1024" s="339" customFormat="1">
      <c r="D49" s="392"/>
      <c r="E49" s="392"/>
      <c r="AMJ49"/>
    </row>
    <row r="50" spans="3:1024" s="339" customFormat="1" ht="28.35" customHeight="1">
      <c r="C50" s="53" t="s">
        <v>109</v>
      </c>
      <c r="D50" s="616" t="s">
        <v>817</v>
      </c>
      <c r="E50" s="616"/>
      <c r="F50" s="616"/>
      <c r="G50" s="616"/>
      <c r="H50" s="616"/>
      <c r="I50" s="616"/>
      <c r="J50" s="616"/>
      <c r="K50" s="616"/>
      <c r="L50" s="203">
        <f>H38</f>
        <v>0</v>
      </c>
      <c r="AMJ50"/>
    </row>
    <row r="51" spans="3:1024" s="339" customFormat="1" ht="50.25" customHeight="1">
      <c r="C51" s="55" t="s">
        <v>111</v>
      </c>
      <c r="D51" s="617" t="s">
        <v>818</v>
      </c>
      <c r="E51" s="617"/>
      <c r="F51" s="617"/>
      <c r="G51" s="617"/>
      <c r="H51" s="617"/>
      <c r="I51" s="617"/>
      <c r="J51" s="617"/>
      <c r="K51" s="617"/>
      <c r="L51" s="26">
        <f>I38</f>
        <v>373.95</v>
      </c>
      <c r="AMJ51"/>
    </row>
    <row r="52" spans="3:1024" s="339" customFormat="1" ht="44.25" customHeight="1">
      <c r="C52" s="57" t="s">
        <v>113</v>
      </c>
      <c r="D52" s="618" t="s">
        <v>819</v>
      </c>
      <c r="E52" s="618"/>
      <c r="F52" s="618"/>
      <c r="G52" s="618"/>
      <c r="H52" s="618"/>
      <c r="I52" s="618"/>
      <c r="J52" s="618"/>
      <c r="K52" s="618"/>
      <c r="L52" s="14">
        <f>J38</f>
        <v>14.13</v>
      </c>
      <c r="AMJ52"/>
    </row>
    <row r="53" spans="3:1024" s="339" customFormat="1" ht="30" customHeight="1">
      <c r="C53" s="59" t="s">
        <v>115</v>
      </c>
      <c r="D53" s="619" t="s">
        <v>820</v>
      </c>
      <c r="E53" s="619"/>
      <c r="F53" s="619"/>
      <c r="G53" s="619"/>
      <c r="H53" s="619"/>
      <c r="I53" s="619"/>
      <c r="J53" s="619"/>
      <c r="K53" s="619"/>
      <c r="L53" s="22">
        <f>K38</f>
        <v>40.32</v>
      </c>
      <c r="AMJ53"/>
    </row>
    <row r="54" spans="3:1024">
      <c r="L54" s="208">
        <f>SUM(L50:L53)</f>
        <v>428.4</v>
      </c>
    </row>
    <row r="55" spans="3:1024">
      <c r="L55" s="213"/>
    </row>
    <row r="56" spans="3:1024" ht="30">
      <c r="C56" s="258" t="s">
        <v>118</v>
      </c>
      <c r="L56" s="259">
        <f>L38</f>
        <v>0</v>
      </c>
    </row>
  </sheetData>
  <mergeCells count="4">
    <mergeCell ref="D50:K50"/>
    <mergeCell ref="D51:K51"/>
    <mergeCell ref="D52:K52"/>
    <mergeCell ref="D53:K53"/>
  </mergeCells>
  <pageMargins left="0.7" right="0.7" top="0.75" bottom="0.75" header="0.51180555555555496" footer="0.51180555555555496"/>
  <pageSetup paperSize="9" scale="84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L23"/>
  <sheetViews>
    <sheetView zoomScaleNormal="100" workbookViewId="0">
      <selection activeCell="L23" sqref="L23"/>
    </sheetView>
  </sheetViews>
  <sheetFormatPr defaultColWidth="8.7109375" defaultRowHeight="15"/>
  <cols>
    <col min="1" max="1" width="5.42578125" customWidth="1"/>
    <col min="2" max="2" width="6.42578125" customWidth="1"/>
    <col min="3" max="3" width="20.7109375" customWidth="1"/>
    <col min="4" max="4" width="9.140625" style="301" customWidth="1"/>
    <col min="5" max="5" width="9.5703125" style="301" customWidth="1"/>
    <col min="6" max="6" width="19.42578125" style="301" customWidth="1"/>
    <col min="7" max="7" width="12.85546875" style="301" customWidth="1"/>
    <col min="8" max="8" width="10.5703125" style="301" customWidth="1"/>
    <col min="9" max="9" width="13.7109375" style="301" customWidth="1"/>
    <col min="10" max="10" width="9.140625" style="301" customWidth="1"/>
    <col min="256" max="256" width="5.42578125" customWidth="1"/>
    <col min="257" max="257" width="6.42578125" customWidth="1"/>
    <col min="258" max="258" width="28.85546875" customWidth="1"/>
    <col min="260" max="260" width="13.140625" customWidth="1"/>
    <col min="261" max="261" width="9.5703125" customWidth="1"/>
    <col min="262" max="262" width="10.5703125" customWidth="1"/>
    <col min="263" max="263" width="13.7109375" customWidth="1"/>
    <col min="264" max="264" width="12.85546875" customWidth="1"/>
    <col min="265" max="265" width="13.7109375" customWidth="1"/>
    <col min="512" max="512" width="5.42578125" customWidth="1"/>
    <col min="513" max="513" width="6.42578125" customWidth="1"/>
    <col min="514" max="514" width="28.85546875" customWidth="1"/>
    <col min="516" max="516" width="13.140625" customWidth="1"/>
    <col min="517" max="517" width="9.5703125" customWidth="1"/>
    <col min="518" max="518" width="10.5703125" customWidth="1"/>
    <col min="519" max="519" width="13.7109375" customWidth="1"/>
    <col min="520" max="520" width="12.85546875" customWidth="1"/>
    <col min="521" max="521" width="13.7109375" customWidth="1"/>
    <col min="768" max="768" width="5.42578125" customWidth="1"/>
    <col min="769" max="769" width="6.42578125" customWidth="1"/>
    <col min="770" max="770" width="28.85546875" customWidth="1"/>
    <col min="772" max="772" width="13.140625" customWidth="1"/>
    <col min="773" max="773" width="9.5703125" customWidth="1"/>
    <col min="774" max="774" width="10.5703125" customWidth="1"/>
    <col min="775" max="775" width="13.7109375" customWidth="1"/>
    <col min="776" max="776" width="12.85546875" customWidth="1"/>
    <col min="777" max="777" width="13.7109375" customWidth="1"/>
  </cols>
  <sheetData>
    <row r="1" spans="1:11">
      <c r="C1" s="302" t="s">
        <v>816</v>
      </c>
    </row>
    <row r="2" spans="1:11" s="310" customFormat="1" ht="30">
      <c r="A2" s="303" t="s">
        <v>342</v>
      </c>
      <c r="B2" s="304" t="s">
        <v>343</v>
      </c>
      <c r="C2" s="217" t="s">
        <v>344</v>
      </c>
      <c r="D2" s="15" t="s">
        <v>412</v>
      </c>
      <c r="E2" s="5" t="s">
        <v>345</v>
      </c>
      <c r="F2" s="5" t="s">
        <v>4</v>
      </c>
      <c r="G2" s="5" t="s">
        <v>5</v>
      </c>
      <c r="H2" s="305" t="s">
        <v>9</v>
      </c>
      <c r="I2" s="553" t="s">
        <v>815</v>
      </c>
      <c r="J2" s="309"/>
    </row>
    <row r="3" spans="1:11">
      <c r="A3" s="311">
        <v>1</v>
      </c>
      <c r="B3" s="311" t="s">
        <v>618</v>
      </c>
      <c r="C3" s="377" t="s">
        <v>619</v>
      </c>
      <c r="D3" s="393">
        <v>14.5</v>
      </c>
      <c r="E3" s="314" t="s">
        <v>37</v>
      </c>
      <c r="F3" s="305" t="s">
        <v>14</v>
      </c>
      <c r="G3" s="369" t="s">
        <v>21</v>
      </c>
      <c r="H3" s="393">
        <f>D3</f>
        <v>14.5</v>
      </c>
      <c r="I3" s="394"/>
      <c r="J3" s="396" t="s">
        <v>16</v>
      </c>
    </row>
    <row r="4" spans="1:11">
      <c r="A4" s="323">
        <v>2</v>
      </c>
      <c r="B4" s="321" t="s">
        <v>620</v>
      </c>
      <c r="C4" s="217" t="s">
        <v>523</v>
      </c>
      <c r="D4" s="394">
        <v>20.56</v>
      </c>
      <c r="E4" s="314" t="s">
        <v>37</v>
      </c>
      <c r="F4" s="305" t="s">
        <v>14</v>
      </c>
      <c r="G4" s="313" t="s">
        <v>498</v>
      </c>
      <c r="H4" s="394"/>
      <c r="I4" s="554">
        <f>D4</f>
        <v>20.56</v>
      </c>
      <c r="J4" s="395"/>
    </row>
    <row r="5" spans="1:11">
      <c r="A5" s="311">
        <v>3</v>
      </c>
      <c r="B5" s="312" t="s">
        <v>621</v>
      </c>
      <c r="C5" s="237" t="s">
        <v>55</v>
      </c>
      <c r="D5" s="393">
        <v>3.03</v>
      </c>
      <c r="E5" s="556" t="s">
        <v>37</v>
      </c>
      <c r="F5" s="305" t="s">
        <v>14</v>
      </c>
      <c r="G5" s="369" t="s">
        <v>21</v>
      </c>
      <c r="H5" s="532"/>
      <c r="I5" s="552">
        <f>D5</f>
        <v>3.03</v>
      </c>
      <c r="J5" s="395" t="s">
        <v>474</v>
      </c>
    </row>
    <row r="6" spans="1:11" s="302" customFormat="1" ht="12.75">
      <c r="A6" s="331"/>
      <c r="B6" s="331"/>
      <c r="C6" s="332" t="s">
        <v>117</v>
      </c>
      <c r="D6" s="397">
        <f>SUM(D3:D5)</f>
        <v>38.090000000000003</v>
      </c>
      <c r="E6" s="334"/>
      <c r="F6" s="334"/>
      <c r="G6" s="334"/>
      <c r="H6" s="398">
        <f>SUM(H3:H5)</f>
        <v>14.5</v>
      </c>
      <c r="I6" s="555">
        <f>SUM(I3:I5)</f>
        <v>23.59</v>
      </c>
      <c r="J6" s="399"/>
    </row>
    <row r="7" spans="1:11">
      <c r="C7" s="557" t="s">
        <v>101</v>
      </c>
      <c r="D7" s="389">
        <f>H6+I6</f>
        <v>38.090000000000003</v>
      </c>
    </row>
    <row r="8" spans="1:11">
      <c r="C8" s="558" t="s">
        <v>751</v>
      </c>
      <c r="D8" s="559">
        <f>H6</f>
        <v>14.5</v>
      </c>
    </row>
    <row r="10" spans="1:11">
      <c r="C10" s="3" t="s">
        <v>102</v>
      </c>
      <c r="D10" s="117"/>
    </row>
    <row r="11" spans="1:11" s="339" customFormat="1" ht="30">
      <c r="C11" s="51" t="s">
        <v>103</v>
      </c>
      <c r="D11" s="391" t="s">
        <v>37</v>
      </c>
      <c r="E11" s="340"/>
      <c r="F11" s="340"/>
      <c r="G11" s="340"/>
      <c r="J11" s="3"/>
    </row>
    <row r="12" spans="1:11" s="339" customFormat="1">
      <c r="C12" s="51" t="s">
        <v>104</v>
      </c>
      <c r="D12" s="391" t="s">
        <v>18</v>
      </c>
      <c r="E12" s="340"/>
      <c r="F12" s="340"/>
      <c r="G12" s="340"/>
      <c r="J12" s="3"/>
    </row>
    <row r="13" spans="1:11" s="339" customFormat="1">
      <c r="C13" s="51" t="s">
        <v>105</v>
      </c>
      <c r="D13" s="391" t="s">
        <v>79</v>
      </c>
      <c r="E13" s="340"/>
      <c r="F13" s="340"/>
      <c r="G13" s="340"/>
      <c r="H13" s="561"/>
      <c r="I13" s="562"/>
      <c r="J13" s="563"/>
      <c r="K13" s="564"/>
    </row>
    <row r="14" spans="1:11" s="339" customFormat="1">
      <c r="C14" s="51" t="s">
        <v>106</v>
      </c>
      <c r="D14" s="391" t="s">
        <v>107</v>
      </c>
      <c r="E14" s="340"/>
      <c r="F14" s="340"/>
      <c r="G14" s="340"/>
      <c r="J14" s="3"/>
    </row>
    <row r="15" spans="1:11" s="339" customFormat="1" ht="30">
      <c r="C15" s="51" t="s">
        <v>108</v>
      </c>
      <c r="D15" s="391" t="s">
        <v>49</v>
      </c>
      <c r="E15" s="399"/>
      <c r="F15" s="399"/>
      <c r="G15" s="399"/>
      <c r="J15" s="3"/>
    </row>
    <row r="17" spans="3:12" ht="30">
      <c r="C17" s="53" t="s">
        <v>109</v>
      </c>
      <c r="D17" s="616" t="s">
        <v>817</v>
      </c>
      <c r="E17" s="616"/>
      <c r="F17" s="616"/>
      <c r="G17" s="616"/>
      <c r="H17" s="616"/>
      <c r="I17" s="616"/>
      <c r="J17" s="616"/>
      <c r="K17" s="616"/>
      <c r="L17" s="203">
        <v>0</v>
      </c>
    </row>
    <row r="18" spans="3:12" ht="45" customHeight="1">
      <c r="C18" s="55" t="s">
        <v>111</v>
      </c>
      <c r="D18" s="617" t="s">
        <v>818</v>
      </c>
      <c r="E18" s="617"/>
      <c r="F18" s="617"/>
      <c r="G18" s="617"/>
      <c r="H18" s="617"/>
      <c r="I18" s="617"/>
      <c r="J18" s="617"/>
      <c r="K18" s="617"/>
      <c r="L18" s="26">
        <f>H6</f>
        <v>14.5</v>
      </c>
    </row>
    <row r="19" spans="3:12" ht="51.75" customHeight="1">
      <c r="C19" s="579" t="s">
        <v>113</v>
      </c>
      <c r="D19" s="618" t="s">
        <v>819</v>
      </c>
      <c r="E19" s="618"/>
      <c r="F19" s="618"/>
      <c r="G19" s="618"/>
      <c r="H19" s="618"/>
      <c r="I19" s="618"/>
      <c r="J19" s="618"/>
      <c r="K19" s="618"/>
      <c r="L19" s="14">
        <v>0</v>
      </c>
    </row>
    <row r="20" spans="3:12" ht="30">
      <c r="C20" s="580" t="s">
        <v>115</v>
      </c>
      <c r="D20" s="619" t="s">
        <v>820</v>
      </c>
      <c r="E20" s="619"/>
      <c r="F20" s="619"/>
      <c r="G20" s="619"/>
      <c r="H20" s="619"/>
      <c r="I20" s="619"/>
      <c r="J20" s="619"/>
      <c r="K20" s="619"/>
      <c r="L20" s="22">
        <v>0</v>
      </c>
    </row>
    <row r="21" spans="3:12">
      <c r="D21" s="117"/>
      <c r="E21" s="117"/>
      <c r="K21" s="301"/>
      <c r="L21" s="208">
        <f>SUM(L17:L20)</f>
        <v>14.5</v>
      </c>
    </row>
    <row r="22" spans="3:12">
      <c r="D22" s="117"/>
      <c r="E22" s="117"/>
      <c r="K22" s="301"/>
      <c r="L22" s="213"/>
    </row>
    <row r="23" spans="3:12" ht="30">
      <c r="C23" s="258" t="s">
        <v>118</v>
      </c>
      <c r="D23" s="117"/>
      <c r="E23" s="117"/>
      <c r="K23" s="301"/>
      <c r="L23" s="259">
        <f>I6</f>
        <v>23.59</v>
      </c>
    </row>
  </sheetData>
  <mergeCells count="4">
    <mergeCell ref="D17:K17"/>
    <mergeCell ref="D18:K18"/>
    <mergeCell ref="D19:K19"/>
    <mergeCell ref="D20:K20"/>
  </mergeCells>
  <pageMargins left="0.7" right="0.7" top="0.75" bottom="0.75" header="0.51180555555555496" footer="0.51180555555555496"/>
  <pageSetup paperSize="9" scale="97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L26"/>
  <sheetViews>
    <sheetView zoomScaleNormal="100" workbookViewId="0">
      <selection activeCell="C13" sqref="C13"/>
    </sheetView>
  </sheetViews>
  <sheetFormatPr defaultColWidth="8.7109375" defaultRowHeight="15"/>
  <cols>
    <col min="1" max="1" width="5.7109375" customWidth="1"/>
    <col min="2" max="2" width="9.5703125" customWidth="1"/>
    <col min="3" max="3" width="20.5703125" customWidth="1"/>
    <col min="4" max="4" width="9.140625" style="301" customWidth="1"/>
    <col min="5" max="5" width="11.140625" style="301" customWidth="1"/>
    <col min="6" max="6" width="20.85546875" style="301" customWidth="1"/>
    <col min="7" max="7" width="10.5703125" style="301" customWidth="1"/>
    <col min="8" max="8" width="12" customWidth="1"/>
    <col min="9" max="9" width="13.140625" customWidth="1"/>
    <col min="257" max="257" width="5.7109375" customWidth="1"/>
    <col min="258" max="258" width="9.5703125" customWidth="1"/>
    <col min="259" max="259" width="20.5703125" customWidth="1"/>
    <col min="261" max="261" width="11.140625" customWidth="1"/>
    <col min="263" max="263" width="10.5703125" customWidth="1"/>
    <col min="264" max="264" width="12" customWidth="1"/>
    <col min="265" max="265" width="13.140625" customWidth="1"/>
    <col min="513" max="513" width="5.7109375" customWidth="1"/>
    <col min="514" max="514" width="9.5703125" customWidth="1"/>
    <col min="515" max="515" width="20.5703125" customWidth="1"/>
    <col min="517" max="517" width="11.140625" customWidth="1"/>
    <col min="519" max="519" width="10.5703125" customWidth="1"/>
    <col min="520" max="520" width="12" customWidth="1"/>
    <col min="521" max="521" width="13.140625" customWidth="1"/>
    <col min="769" max="769" width="5.7109375" customWidth="1"/>
    <col min="770" max="770" width="9.5703125" customWidth="1"/>
    <col min="771" max="771" width="20.5703125" customWidth="1"/>
    <col min="773" max="773" width="11.140625" customWidth="1"/>
    <col min="775" max="775" width="10.5703125" customWidth="1"/>
    <col min="776" max="776" width="12" customWidth="1"/>
    <col min="777" max="777" width="13.140625" customWidth="1"/>
  </cols>
  <sheetData>
    <row r="1" spans="1:10">
      <c r="C1" s="302" t="s">
        <v>622</v>
      </c>
    </row>
    <row r="2" spans="1:10" s="310" customFormat="1" ht="30">
      <c r="A2" s="303" t="s">
        <v>342</v>
      </c>
      <c r="B2" s="304" t="s">
        <v>343</v>
      </c>
      <c r="C2" s="217" t="s">
        <v>344</v>
      </c>
      <c r="D2" s="15" t="s">
        <v>412</v>
      </c>
      <c r="E2" s="5" t="s">
        <v>5</v>
      </c>
      <c r="F2" s="5" t="s">
        <v>345</v>
      </c>
      <c r="G2" s="305" t="s">
        <v>9</v>
      </c>
      <c r="H2" s="685" t="s">
        <v>498</v>
      </c>
      <c r="I2" s="309"/>
    </row>
    <row r="3" spans="1:10">
      <c r="A3" s="311">
        <v>1</v>
      </c>
      <c r="B3" s="312"/>
      <c r="C3" s="237" t="s">
        <v>326</v>
      </c>
      <c r="D3" s="110">
        <v>28.3</v>
      </c>
      <c r="E3" s="312" t="s">
        <v>21</v>
      </c>
      <c r="F3" s="686" t="s">
        <v>825</v>
      </c>
      <c r="G3" s="110">
        <f t="shared" ref="G3:G11" si="0">D3</f>
        <v>28.3</v>
      </c>
      <c r="H3" s="691">
        <f>D3</f>
        <v>28.3</v>
      </c>
      <c r="I3" s="565" t="s">
        <v>474</v>
      </c>
      <c r="J3" s="400"/>
    </row>
    <row r="4" spans="1:10">
      <c r="A4" s="311">
        <v>2</v>
      </c>
      <c r="B4" s="312"/>
      <c r="C4" s="237" t="s">
        <v>74</v>
      </c>
      <c r="D4" s="110">
        <v>22.51</v>
      </c>
      <c r="E4" s="312" t="s">
        <v>21</v>
      </c>
      <c r="F4" s="686" t="s">
        <v>825</v>
      </c>
      <c r="G4" s="110">
        <f t="shared" si="0"/>
        <v>22.51</v>
      </c>
      <c r="H4" s="691">
        <f>D4</f>
        <v>22.51</v>
      </c>
      <c r="I4" s="565" t="s">
        <v>474</v>
      </c>
      <c r="J4" s="400"/>
    </row>
    <row r="5" spans="1:10">
      <c r="A5" s="311">
        <v>3</v>
      </c>
      <c r="B5" s="312" t="s">
        <v>623</v>
      </c>
      <c r="C5" s="237" t="s">
        <v>624</v>
      </c>
      <c r="D5" s="110">
        <v>2.09</v>
      </c>
      <c r="E5" s="312" t="s">
        <v>21</v>
      </c>
      <c r="F5" s="687" t="s">
        <v>826</v>
      </c>
      <c r="G5" s="110">
        <f t="shared" si="0"/>
        <v>2.09</v>
      </c>
      <c r="H5" s="692">
        <f t="shared" ref="H5:H11" si="1">G5</f>
        <v>2.09</v>
      </c>
      <c r="I5" s="565" t="s">
        <v>474</v>
      </c>
    </row>
    <row r="6" spans="1:10">
      <c r="A6" s="311">
        <v>4</v>
      </c>
      <c r="B6" s="312" t="s">
        <v>625</v>
      </c>
      <c r="C6" s="237" t="s">
        <v>626</v>
      </c>
      <c r="D6" s="110">
        <v>47.94</v>
      </c>
      <c r="E6" s="312" t="s">
        <v>21</v>
      </c>
      <c r="F6" s="687" t="s">
        <v>826</v>
      </c>
      <c r="G6" s="110">
        <f t="shared" si="0"/>
        <v>47.94</v>
      </c>
      <c r="H6" s="692">
        <f t="shared" si="1"/>
        <v>47.94</v>
      </c>
      <c r="I6" s="565" t="s">
        <v>474</v>
      </c>
    </row>
    <row r="7" spans="1:10">
      <c r="A7" s="311">
        <v>5</v>
      </c>
      <c r="B7" s="312" t="s">
        <v>627</v>
      </c>
      <c r="C7" s="237" t="s">
        <v>626</v>
      </c>
      <c r="D7" s="110">
        <v>57.87</v>
      </c>
      <c r="E7" s="312" t="s">
        <v>21</v>
      </c>
      <c r="F7" s="687" t="s">
        <v>826</v>
      </c>
      <c r="G7" s="110">
        <f t="shared" si="0"/>
        <v>57.87</v>
      </c>
      <c r="H7" s="692">
        <f t="shared" si="1"/>
        <v>57.87</v>
      </c>
      <c r="I7" s="565" t="s">
        <v>474</v>
      </c>
    </row>
    <row r="8" spans="1:10">
      <c r="A8" s="311">
        <v>6</v>
      </c>
      <c r="B8" s="312" t="s">
        <v>628</v>
      </c>
      <c r="C8" s="237" t="s">
        <v>626</v>
      </c>
      <c r="D8" s="110">
        <v>21.5</v>
      </c>
      <c r="E8" s="312" t="s">
        <v>21</v>
      </c>
      <c r="F8" s="687" t="s">
        <v>826</v>
      </c>
      <c r="G8" s="110">
        <f t="shared" si="0"/>
        <v>21.5</v>
      </c>
      <c r="H8" s="692">
        <f t="shared" si="1"/>
        <v>21.5</v>
      </c>
      <c r="I8" s="565" t="s">
        <v>474</v>
      </c>
    </row>
    <row r="9" spans="1:10">
      <c r="A9" s="311">
        <v>7</v>
      </c>
      <c r="B9" s="312" t="s">
        <v>629</v>
      </c>
      <c r="C9" s="237" t="s">
        <v>630</v>
      </c>
      <c r="D9" s="110">
        <v>72.819999999999993</v>
      </c>
      <c r="E9" s="312" t="s">
        <v>21</v>
      </c>
      <c r="F9" s="687" t="s">
        <v>826</v>
      </c>
      <c r="G9" s="110">
        <f t="shared" si="0"/>
        <v>72.819999999999993</v>
      </c>
      <c r="H9" s="692">
        <f t="shared" si="1"/>
        <v>72.819999999999993</v>
      </c>
      <c r="I9" s="565" t="s">
        <v>474</v>
      </c>
    </row>
    <row r="10" spans="1:10">
      <c r="A10" s="311">
        <v>8</v>
      </c>
      <c r="B10" s="312" t="s">
        <v>631</v>
      </c>
      <c r="C10" s="237" t="s">
        <v>626</v>
      </c>
      <c r="D10" s="110">
        <v>49.59</v>
      </c>
      <c r="E10" s="312" t="s">
        <v>21</v>
      </c>
      <c r="F10" s="687" t="s">
        <v>826</v>
      </c>
      <c r="G10" s="110">
        <f t="shared" si="0"/>
        <v>49.59</v>
      </c>
      <c r="H10" s="692">
        <f t="shared" si="1"/>
        <v>49.59</v>
      </c>
      <c r="I10" s="565" t="s">
        <v>474</v>
      </c>
    </row>
    <row r="11" spans="1:10">
      <c r="A11" s="311">
        <v>9</v>
      </c>
      <c r="B11" s="312" t="s">
        <v>632</v>
      </c>
      <c r="C11" s="237" t="s">
        <v>626</v>
      </c>
      <c r="D11" s="110">
        <v>17.34</v>
      </c>
      <c r="E11" s="312" t="s">
        <v>21</v>
      </c>
      <c r="F11" s="687" t="s">
        <v>826</v>
      </c>
      <c r="G11" s="110">
        <f t="shared" si="0"/>
        <v>17.34</v>
      </c>
      <c r="H11" s="693">
        <f t="shared" si="1"/>
        <v>17.34</v>
      </c>
      <c r="I11" s="565" t="s">
        <v>474</v>
      </c>
    </row>
    <row r="12" spans="1:10" s="302" customFormat="1" ht="12.75">
      <c r="A12" s="331"/>
      <c r="B12" s="331"/>
      <c r="C12" s="332" t="s">
        <v>117</v>
      </c>
      <c r="D12" s="333">
        <f>SUM(D3:D11)</f>
        <v>319.95999999999998</v>
      </c>
      <c r="E12" s="314"/>
      <c r="F12" s="688"/>
      <c r="G12" s="335">
        <f>SUM(G3:G11)</f>
        <v>319.95999999999998</v>
      </c>
      <c r="H12" s="694">
        <f>SUM(H3:H11)</f>
        <v>319.95999999999998</v>
      </c>
      <c r="I12" s="342">
        <f>D12-H12</f>
        <v>0</v>
      </c>
    </row>
    <row r="13" spans="1:10">
      <c r="C13" s="558" t="s">
        <v>824</v>
      </c>
      <c r="D13" s="559">
        <f>D12-H12</f>
        <v>0</v>
      </c>
    </row>
    <row r="15" spans="1:10" s="339" customFormat="1">
      <c r="B15" s="683"/>
      <c r="C15" s="666" t="s">
        <v>102</v>
      </c>
      <c r="D15" s="667"/>
      <c r="E15" s="684"/>
      <c r="F15" s="340"/>
      <c r="H15" s="3"/>
    </row>
    <row r="16" spans="1:10" s="339" customFormat="1">
      <c r="B16" s="683"/>
      <c r="C16" s="669" t="s">
        <v>103</v>
      </c>
      <c r="D16" s="644" t="s">
        <v>37</v>
      </c>
      <c r="E16" s="684"/>
      <c r="F16" s="340"/>
      <c r="H16" s="3"/>
    </row>
    <row r="17" spans="2:12" s="339" customFormat="1">
      <c r="B17" s="683"/>
      <c r="C17" s="669" t="s">
        <v>104</v>
      </c>
      <c r="D17" s="644" t="s">
        <v>18</v>
      </c>
      <c r="E17" s="684"/>
      <c r="F17" s="340"/>
      <c r="H17" s="3"/>
    </row>
    <row r="18" spans="2:12" s="339" customFormat="1">
      <c r="B18" s="683"/>
      <c r="C18" s="669" t="s">
        <v>105</v>
      </c>
      <c r="D18" s="644" t="s">
        <v>79</v>
      </c>
      <c r="E18" s="684"/>
      <c r="F18" s="340"/>
      <c r="H18" s="342"/>
    </row>
    <row r="19" spans="2:12" s="339" customFormat="1">
      <c r="B19" s="683"/>
      <c r="C19" s="669" t="s">
        <v>106</v>
      </c>
      <c r="D19" s="644" t="s">
        <v>107</v>
      </c>
      <c r="E19" s="684"/>
      <c r="F19" s="340"/>
      <c r="H19" s="342"/>
    </row>
    <row r="20" spans="2:12" s="339" customFormat="1" ht="25.5">
      <c r="B20" s="683"/>
      <c r="C20" s="670" t="s">
        <v>108</v>
      </c>
      <c r="D20" s="671" t="s">
        <v>49</v>
      </c>
      <c r="E20" s="684"/>
      <c r="F20" s="340"/>
      <c r="H20" s="342"/>
    </row>
    <row r="21" spans="2:12" s="339" customFormat="1" ht="30" customHeight="1">
      <c r="C21" s="55" t="s">
        <v>111</v>
      </c>
      <c r="D21" s="695" t="s">
        <v>112</v>
      </c>
      <c r="E21" s="696"/>
      <c r="F21" s="696"/>
      <c r="G21" s="696"/>
      <c r="H21" s="696"/>
      <c r="I21" s="627">
        <f>H12</f>
        <v>319.95999999999998</v>
      </c>
      <c r="J21" s="683"/>
      <c r="K21" s="683"/>
      <c r="L21" s="689"/>
    </row>
    <row r="22" spans="2:12">
      <c r="L22" s="601"/>
    </row>
    <row r="23" spans="2:12" ht="25.5">
      <c r="C23" s="697" t="s">
        <v>118</v>
      </c>
      <c r="D23" s="668"/>
      <c r="E23" s="668"/>
      <c r="F23" s="681"/>
      <c r="G23" s="628"/>
      <c r="H23" s="628"/>
      <c r="I23" s="682">
        <f>D11</f>
        <v>17.34</v>
      </c>
      <c r="J23" s="628"/>
      <c r="K23" s="628"/>
      <c r="L23" s="690"/>
    </row>
    <row r="24" spans="2:12">
      <c r="L24" s="601"/>
    </row>
    <row r="25" spans="2:12">
      <c r="L25" s="601"/>
    </row>
    <row r="26" spans="2:12">
      <c r="L26" s="601"/>
    </row>
  </sheetData>
  <mergeCells count="1">
    <mergeCell ref="D21:H2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MK68"/>
  <sheetViews>
    <sheetView topLeftCell="A19" zoomScaleNormal="100" workbookViewId="0">
      <selection activeCell="B68" sqref="B68:K68"/>
    </sheetView>
  </sheetViews>
  <sheetFormatPr defaultColWidth="9.140625" defaultRowHeight="15"/>
  <cols>
    <col min="1" max="1" width="8.42578125" style="2" customWidth="1"/>
    <col min="2" max="2" width="16.42578125" style="2" customWidth="1"/>
    <col min="3" max="3" width="20" style="2" customWidth="1"/>
    <col min="4" max="4" width="10" style="3" customWidth="1"/>
    <col min="5" max="5" width="20.5703125" style="3" customWidth="1"/>
    <col min="6" max="7" width="9.85546875" style="3" customWidth="1"/>
    <col min="8" max="8" width="11.28515625" style="3" customWidth="1"/>
    <col min="9" max="9" width="11.7109375" style="3" customWidth="1"/>
    <col min="10" max="10" width="13.140625" style="3" customWidth="1"/>
    <col min="11" max="12" width="11.140625" style="3" customWidth="1"/>
    <col min="13" max="13" width="9.140625" style="3"/>
    <col min="14" max="15" width="9.140625" style="2"/>
    <col min="16" max="16" width="9.140625" style="3"/>
    <col min="17" max="257" width="9.140625" style="2"/>
    <col min="258" max="258" width="5.42578125" style="2" customWidth="1"/>
    <col min="259" max="259" width="8.42578125" style="2" customWidth="1"/>
    <col min="260" max="260" width="16.42578125" style="2" customWidth="1"/>
    <col min="261" max="261" width="20" style="2" customWidth="1"/>
    <col min="262" max="262" width="9.140625" style="2"/>
    <col min="263" max="263" width="12.7109375" style="2" customWidth="1"/>
    <col min="264" max="264" width="9.85546875" style="2" customWidth="1"/>
    <col min="265" max="265" width="11.28515625" style="2" customWidth="1"/>
    <col min="266" max="266" width="11.7109375" style="2" customWidth="1"/>
    <col min="267" max="267" width="13.140625" style="2" customWidth="1"/>
    <col min="268" max="268" width="11.140625" style="2" customWidth="1"/>
    <col min="269" max="513" width="9.140625" style="2"/>
    <col min="514" max="514" width="5.42578125" style="2" customWidth="1"/>
    <col min="515" max="515" width="8.42578125" style="2" customWidth="1"/>
    <col min="516" max="516" width="16.42578125" style="2" customWidth="1"/>
    <col min="517" max="517" width="20" style="2" customWidth="1"/>
    <col min="518" max="518" width="9.140625" style="2"/>
    <col min="519" max="519" width="12.7109375" style="2" customWidth="1"/>
    <col min="520" max="520" width="9.85546875" style="2" customWidth="1"/>
    <col min="521" max="521" width="11.28515625" style="2" customWidth="1"/>
    <col min="522" max="522" width="11.7109375" style="2" customWidth="1"/>
    <col min="523" max="523" width="13.140625" style="2" customWidth="1"/>
    <col min="524" max="524" width="11.140625" style="2" customWidth="1"/>
    <col min="525" max="769" width="9.140625" style="2"/>
    <col min="770" max="770" width="5.42578125" style="2" customWidth="1"/>
    <col min="771" max="771" width="8.42578125" style="2" customWidth="1"/>
    <col min="772" max="772" width="16.42578125" style="2" customWidth="1"/>
    <col min="773" max="773" width="20" style="2" customWidth="1"/>
    <col min="774" max="774" width="9.140625" style="2"/>
    <col min="775" max="775" width="12.7109375" style="2" customWidth="1"/>
    <col min="776" max="776" width="9.85546875" style="2" customWidth="1"/>
    <col min="777" max="777" width="11.28515625" style="2" customWidth="1"/>
    <col min="778" max="778" width="11.7109375" style="2" customWidth="1"/>
    <col min="779" max="779" width="13.140625" style="2" customWidth="1"/>
    <col min="780" max="780" width="11.140625" style="2" customWidth="1"/>
    <col min="781" max="1025" width="9.140625" style="2"/>
  </cols>
  <sheetData>
    <row r="1" spans="1:16">
      <c r="C1" s="401" t="s">
        <v>633</v>
      </c>
    </row>
    <row r="2" spans="1:16" s="214" customFormat="1" ht="45">
      <c r="A2" s="217" t="s">
        <v>343</v>
      </c>
      <c r="B2" s="217" t="s">
        <v>344</v>
      </c>
      <c r="C2" s="217" t="s">
        <v>344</v>
      </c>
      <c r="D2" s="5" t="s">
        <v>345</v>
      </c>
      <c r="E2" s="5" t="s">
        <v>4</v>
      </c>
      <c r="F2" s="5" t="s">
        <v>5</v>
      </c>
      <c r="G2" s="15" t="s">
        <v>346</v>
      </c>
      <c r="H2" s="8" t="s">
        <v>8</v>
      </c>
      <c r="I2" s="218" t="s">
        <v>9</v>
      </c>
      <c r="J2" s="80" t="s">
        <v>10</v>
      </c>
      <c r="K2" s="199" t="s">
        <v>11</v>
      </c>
      <c r="L2" s="7" t="s">
        <v>498</v>
      </c>
      <c r="M2" s="213"/>
      <c r="P2" s="213"/>
    </row>
    <row r="3" spans="1:16" s="214" customFormat="1">
      <c r="A3" s="217"/>
      <c r="B3" s="217"/>
      <c r="C3" s="402" t="s">
        <v>634</v>
      </c>
      <c r="D3" s="5"/>
      <c r="E3" s="5"/>
      <c r="F3" s="5"/>
      <c r="G3" s="15"/>
      <c r="H3" s="5"/>
      <c r="I3" s="90"/>
      <c r="J3" s="90"/>
      <c r="K3" s="90"/>
      <c r="L3" s="17"/>
      <c r="M3" s="213"/>
      <c r="P3" s="213"/>
    </row>
    <row r="4" spans="1:16" ht="30">
      <c r="A4" s="312"/>
      <c r="B4" s="316" t="s">
        <v>635</v>
      </c>
      <c r="C4" s="108" t="s">
        <v>423</v>
      </c>
      <c r="D4" s="109" t="s">
        <v>18</v>
      </c>
      <c r="E4" s="24" t="s">
        <v>14</v>
      </c>
      <c r="F4" s="312" t="s">
        <v>21</v>
      </c>
      <c r="G4" s="403">
        <v>6.05</v>
      </c>
      <c r="H4" s="17"/>
      <c r="I4" s="403">
        <f>G4</f>
        <v>6.05</v>
      </c>
      <c r="J4" s="17"/>
      <c r="K4" s="17"/>
      <c r="L4" s="36"/>
      <c r="M4" s="404" t="s">
        <v>16</v>
      </c>
    </row>
    <row r="5" spans="1:16" ht="30">
      <c r="A5" s="312"/>
      <c r="B5" s="316" t="s">
        <v>635</v>
      </c>
      <c r="C5" s="108" t="s">
        <v>74</v>
      </c>
      <c r="D5" s="109" t="s">
        <v>18</v>
      </c>
      <c r="E5" s="24" t="s">
        <v>14</v>
      </c>
      <c r="F5" s="312" t="s">
        <v>21</v>
      </c>
      <c r="G5" s="403">
        <v>123.58</v>
      </c>
      <c r="H5" s="17"/>
      <c r="I5" s="403">
        <f>G5</f>
        <v>123.58</v>
      </c>
      <c r="J5" s="17"/>
      <c r="K5" s="17"/>
      <c r="L5" s="36"/>
      <c r="M5" s="404" t="s">
        <v>16</v>
      </c>
    </row>
    <row r="6" spans="1:16" ht="30">
      <c r="A6" s="328" t="s">
        <v>636</v>
      </c>
      <c r="B6" s="405" t="s">
        <v>635</v>
      </c>
      <c r="C6" s="406" t="s">
        <v>637</v>
      </c>
      <c r="D6" s="109" t="s">
        <v>18</v>
      </c>
      <c r="E6" s="24" t="s">
        <v>14</v>
      </c>
      <c r="F6" s="312" t="s">
        <v>21</v>
      </c>
      <c r="G6" s="27">
        <v>3.08</v>
      </c>
      <c r="H6" s="17"/>
      <c r="I6" s="403">
        <f>G6</f>
        <v>3.08</v>
      </c>
      <c r="J6" s="17"/>
      <c r="K6" s="17"/>
      <c r="L6" s="36"/>
      <c r="M6" s="404" t="s">
        <v>16</v>
      </c>
    </row>
    <row r="7" spans="1:16" ht="45">
      <c r="A7" s="407" t="s">
        <v>638</v>
      </c>
      <c r="B7" s="408" t="s">
        <v>635</v>
      </c>
      <c r="C7" s="409" t="s">
        <v>639</v>
      </c>
      <c r="D7" s="410" t="s">
        <v>18</v>
      </c>
      <c r="E7" s="80" t="s">
        <v>640</v>
      </c>
      <c r="F7" s="407" t="s">
        <v>15</v>
      </c>
      <c r="G7" s="42">
        <v>16.78</v>
      </c>
      <c r="H7" s="17"/>
      <c r="I7" s="17"/>
      <c r="J7" s="42">
        <f t="shared" ref="J7:J13" si="0">G7</f>
        <v>16.78</v>
      </c>
      <c r="K7" s="17"/>
      <c r="L7" s="36"/>
      <c r="M7" s="404" t="s">
        <v>16</v>
      </c>
    </row>
    <row r="8" spans="1:16" ht="45">
      <c r="A8" s="407" t="s">
        <v>641</v>
      </c>
      <c r="B8" s="408" t="s">
        <v>635</v>
      </c>
      <c r="C8" s="409" t="s">
        <v>417</v>
      </c>
      <c r="D8" s="410" t="s">
        <v>18</v>
      </c>
      <c r="E8" s="80" t="s">
        <v>640</v>
      </c>
      <c r="F8" s="407" t="s">
        <v>15</v>
      </c>
      <c r="G8" s="42">
        <v>12.23</v>
      </c>
      <c r="H8" s="17"/>
      <c r="I8" s="17"/>
      <c r="J8" s="42">
        <f t="shared" si="0"/>
        <v>12.23</v>
      </c>
      <c r="K8" s="17"/>
      <c r="L8" s="36"/>
      <c r="M8" s="404" t="s">
        <v>16</v>
      </c>
    </row>
    <row r="9" spans="1:16" ht="30">
      <c r="A9" s="407" t="s">
        <v>642</v>
      </c>
      <c r="B9" s="408" t="s">
        <v>635</v>
      </c>
      <c r="C9" s="408" t="s">
        <v>643</v>
      </c>
      <c r="D9" s="410" t="s">
        <v>18</v>
      </c>
      <c r="E9" s="12" t="s">
        <v>14</v>
      </c>
      <c r="F9" s="407" t="s">
        <v>15</v>
      </c>
      <c r="G9" s="42">
        <v>15.66</v>
      </c>
      <c r="H9" s="17"/>
      <c r="I9" s="17"/>
      <c r="J9" s="42">
        <f t="shared" si="0"/>
        <v>15.66</v>
      </c>
      <c r="K9" s="17"/>
      <c r="L9" s="36"/>
      <c r="M9" s="404" t="s">
        <v>16</v>
      </c>
    </row>
    <row r="10" spans="1:16" ht="30">
      <c r="A10" s="407" t="s">
        <v>644</v>
      </c>
      <c r="B10" s="408" t="s">
        <v>635</v>
      </c>
      <c r="C10" s="408" t="s">
        <v>643</v>
      </c>
      <c r="D10" s="410" t="s">
        <v>18</v>
      </c>
      <c r="E10" s="410" t="s">
        <v>18</v>
      </c>
      <c r="F10" s="407" t="s">
        <v>15</v>
      </c>
      <c r="G10" s="42">
        <v>26.26</v>
      </c>
      <c r="H10" s="17"/>
      <c r="I10" s="17"/>
      <c r="J10" s="42">
        <f t="shared" si="0"/>
        <v>26.26</v>
      </c>
      <c r="K10" s="17"/>
      <c r="L10" s="36"/>
      <c r="M10" s="404" t="s">
        <v>16</v>
      </c>
    </row>
    <row r="11" spans="1:16" ht="30">
      <c r="A11" s="407" t="s">
        <v>645</v>
      </c>
      <c r="B11" s="408" t="s">
        <v>635</v>
      </c>
      <c r="C11" s="409" t="s">
        <v>646</v>
      </c>
      <c r="D11" s="410" t="s">
        <v>18</v>
      </c>
      <c r="E11" s="410" t="s">
        <v>18</v>
      </c>
      <c r="F11" s="407" t="s">
        <v>15</v>
      </c>
      <c r="G11" s="42">
        <v>15.65</v>
      </c>
      <c r="H11" s="17"/>
      <c r="I11" s="17"/>
      <c r="J11" s="42">
        <f t="shared" si="0"/>
        <v>15.65</v>
      </c>
      <c r="K11" s="17"/>
      <c r="L11" s="36"/>
      <c r="M11" s="404" t="s">
        <v>16</v>
      </c>
    </row>
    <row r="12" spans="1:16" ht="30">
      <c r="A12" s="407" t="s">
        <v>647</v>
      </c>
      <c r="B12" s="408" t="s">
        <v>635</v>
      </c>
      <c r="C12" s="409" t="s">
        <v>648</v>
      </c>
      <c r="D12" s="410" t="s">
        <v>18</v>
      </c>
      <c r="E12" s="12" t="s">
        <v>14</v>
      </c>
      <c r="F12" s="407" t="s">
        <v>15</v>
      </c>
      <c r="G12" s="42">
        <v>16.170000000000002</v>
      </c>
      <c r="H12" s="17"/>
      <c r="I12" s="17"/>
      <c r="J12" s="42">
        <f t="shared" si="0"/>
        <v>16.170000000000002</v>
      </c>
      <c r="K12" s="17"/>
      <c r="L12" s="36"/>
      <c r="M12" s="404" t="s">
        <v>16</v>
      </c>
    </row>
    <row r="13" spans="1:16" ht="30">
      <c r="A13" s="407" t="s">
        <v>649</v>
      </c>
      <c r="B13" s="408" t="s">
        <v>635</v>
      </c>
      <c r="C13" s="409" t="s">
        <v>648</v>
      </c>
      <c r="D13" s="410" t="s">
        <v>18</v>
      </c>
      <c r="E13" s="12" t="s">
        <v>14</v>
      </c>
      <c r="F13" s="407" t="s">
        <v>15</v>
      </c>
      <c r="G13" s="42">
        <v>16.02</v>
      </c>
      <c r="H13" s="17"/>
      <c r="I13" s="17"/>
      <c r="J13" s="42">
        <f t="shared" si="0"/>
        <v>16.02</v>
      </c>
      <c r="K13" s="17"/>
      <c r="L13" s="36"/>
      <c r="M13" s="404" t="s">
        <v>16</v>
      </c>
    </row>
    <row r="14" spans="1:16" ht="30">
      <c r="A14" s="328" t="s">
        <v>650</v>
      </c>
      <c r="B14" s="411" t="s">
        <v>635</v>
      </c>
      <c r="C14" s="108" t="s">
        <v>651</v>
      </c>
      <c r="D14" s="109" t="s">
        <v>37</v>
      </c>
      <c r="E14" s="24" t="s">
        <v>14</v>
      </c>
      <c r="F14" s="328" t="s">
        <v>21</v>
      </c>
      <c r="G14" s="403">
        <v>17.18</v>
      </c>
      <c r="H14" s="17"/>
      <c r="I14" s="403">
        <f>G14</f>
        <v>17.18</v>
      </c>
      <c r="J14" s="17"/>
      <c r="K14" s="17"/>
      <c r="L14" s="36"/>
      <c r="M14" s="404" t="s">
        <v>16</v>
      </c>
    </row>
    <row r="15" spans="1:16" ht="30">
      <c r="A15" s="7" t="s">
        <v>652</v>
      </c>
      <c r="B15" s="412" t="s">
        <v>653</v>
      </c>
      <c r="C15" s="412" t="s">
        <v>654</v>
      </c>
      <c r="D15" s="413" t="s">
        <v>37</v>
      </c>
      <c r="E15" s="28" t="s">
        <v>14</v>
      </c>
      <c r="F15" s="413" t="s">
        <v>47</v>
      </c>
      <c r="G15" s="78">
        <v>17.25</v>
      </c>
      <c r="H15" s="17"/>
      <c r="I15" s="17"/>
      <c r="J15" s="17"/>
      <c r="K15" s="17"/>
      <c r="L15" s="78">
        <f>G15</f>
        <v>17.25</v>
      </c>
      <c r="M15" s="31" t="s">
        <v>47</v>
      </c>
    </row>
    <row r="16" spans="1:16" ht="30">
      <c r="A16" s="328" t="s">
        <v>655</v>
      </c>
      <c r="B16" s="411" t="s">
        <v>635</v>
      </c>
      <c r="C16" s="108" t="s">
        <v>656</v>
      </c>
      <c r="D16" s="109" t="s">
        <v>37</v>
      </c>
      <c r="E16" s="24" t="s">
        <v>14</v>
      </c>
      <c r="F16" s="328" t="s">
        <v>21</v>
      </c>
      <c r="G16" s="403">
        <v>13.73</v>
      </c>
      <c r="H16" s="17"/>
      <c r="I16" s="403">
        <f>G16</f>
        <v>13.73</v>
      </c>
      <c r="J16" s="17"/>
      <c r="K16" s="17"/>
      <c r="L16" s="36"/>
      <c r="M16" s="404" t="s">
        <v>16</v>
      </c>
    </row>
    <row r="17" spans="1:13" ht="30">
      <c r="A17" s="328" t="s">
        <v>657</v>
      </c>
      <c r="B17" s="411" t="s">
        <v>635</v>
      </c>
      <c r="C17" s="411" t="s">
        <v>658</v>
      </c>
      <c r="D17" s="109" t="s">
        <v>37</v>
      </c>
      <c r="E17" s="24" t="s">
        <v>659</v>
      </c>
      <c r="F17" s="328" t="s">
        <v>21</v>
      </c>
      <c r="G17" s="403">
        <v>17.010000000000002</v>
      </c>
      <c r="H17" s="17"/>
      <c r="I17" s="403">
        <f>G17</f>
        <v>17.010000000000002</v>
      </c>
      <c r="J17" s="17"/>
      <c r="K17" s="17"/>
      <c r="L17" s="36"/>
      <c r="M17" s="404" t="s">
        <v>16</v>
      </c>
    </row>
    <row r="18" spans="1:13" ht="30">
      <c r="A18" s="328" t="s">
        <v>660</v>
      </c>
      <c r="B18" s="411" t="s">
        <v>635</v>
      </c>
      <c r="C18" s="411" t="s">
        <v>661</v>
      </c>
      <c r="D18" s="109" t="s">
        <v>37</v>
      </c>
      <c r="E18" s="24" t="s">
        <v>659</v>
      </c>
      <c r="F18" s="328" t="s">
        <v>21</v>
      </c>
      <c r="G18" s="403">
        <v>16.53</v>
      </c>
      <c r="H18" s="17"/>
      <c r="I18" s="403">
        <f>G18</f>
        <v>16.53</v>
      </c>
      <c r="J18" s="17"/>
      <c r="K18" s="17"/>
      <c r="L18" s="36"/>
      <c r="M18" s="404" t="s">
        <v>16</v>
      </c>
    </row>
    <row r="19" spans="1:13" ht="30">
      <c r="A19" s="407" t="s">
        <v>662</v>
      </c>
      <c r="B19" s="408" t="s">
        <v>635</v>
      </c>
      <c r="C19" s="408" t="s">
        <v>663</v>
      </c>
      <c r="D19" s="410" t="s">
        <v>18</v>
      </c>
      <c r="E19" s="12" t="s">
        <v>14</v>
      </c>
      <c r="F19" s="407" t="s">
        <v>15</v>
      </c>
      <c r="G19" s="42">
        <v>21.8</v>
      </c>
      <c r="H19" s="17"/>
      <c r="I19" s="17"/>
      <c r="J19" s="42">
        <f>G19</f>
        <v>21.8</v>
      </c>
      <c r="K19" s="17"/>
      <c r="L19" s="36"/>
      <c r="M19" s="404" t="s">
        <v>16</v>
      </c>
    </row>
    <row r="20" spans="1:13" ht="45">
      <c r="A20" s="407" t="s">
        <v>664</v>
      </c>
      <c r="B20" s="408" t="s">
        <v>635</v>
      </c>
      <c r="C20" s="409" t="s">
        <v>665</v>
      </c>
      <c r="D20" s="410" t="s">
        <v>37</v>
      </c>
      <c r="E20" s="12" t="s">
        <v>659</v>
      </c>
      <c r="F20" s="407" t="s">
        <v>15</v>
      </c>
      <c r="G20" s="42">
        <v>18.3</v>
      </c>
      <c r="H20" s="17"/>
      <c r="I20" s="17"/>
      <c r="J20" s="42">
        <f>G20</f>
        <v>18.3</v>
      </c>
      <c r="K20" s="17"/>
      <c r="L20" s="36"/>
      <c r="M20" s="404" t="s">
        <v>16</v>
      </c>
    </row>
    <row r="21" spans="1:13" ht="30">
      <c r="A21" s="43" t="s">
        <v>664</v>
      </c>
      <c r="B21" s="319" t="s">
        <v>635</v>
      </c>
      <c r="C21" s="233" t="s">
        <v>31</v>
      </c>
      <c r="D21" s="367" t="s">
        <v>18</v>
      </c>
      <c r="E21" s="367" t="s">
        <v>18</v>
      </c>
      <c r="F21" s="43" t="s">
        <v>19</v>
      </c>
      <c r="G21" s="79">
        <v>3.37</v>
      </c>
      <c r="H21" s="17"/>
      <c r="I21" s="17"/>
      <c r="J21" s="17"/>
      <c r="K21" s="79">
        <f>G21</f>
        <v>3.37</v>
      </c>
      <c r="L21" s="36"/>
      <c r="M21" s="404" t="s">
        <v>16</v>
      </c>
    </row>
    <row r="22" spans="1:13" ht="30">
      <c r="A22" s="328" t="s">
        <v>666</v>
      </c>
      <c r="B22" s="411" t="s">
        <v>635</v>
      </c>
      <c r="C22" s="108" t="s">
        <v>55</v>
      </c>
      <c r="D22" s="109" t="s">
        <v>18</v>
      </c>
      <c r="E22" s="24" t="s">
        <v>14</v>
      </c>
      <c r="F22" s="328" t="s">
        <v>21</v>
      </c>
      <c r="G22" s="27">
        <v>2.86</v>
      </c>
      <c r="H22" s="17"/>
      <c r="I22" s="403">
        <f>G22</f>
        <v>2.86</v>
      </c>
      <c r="J22" s="17"/>
      <c r="K22" s="17"/>
      <c r="L22" s="36"/>
      <c r="M22" s="404" t="s">
        <v>16</v>
      </c>
    </row>
    <row r="23" spans="1:13" ht="30">
      <c r="A23" s="328" t="s">
        <v>667</v>
      </c>
      <c r="B23" s="411" t="s">
        <v>152</v>
      </c>
      <c r="C23" s="108" t="s">
        <v>668</v>
      </c>
      <c r="D23" s="109" t="s">
        <v>18</v>
      </c>
      <c r="E23" s="24" t="s">
        <v>14</v>
      </c>
      <c r="F23" s="328" t="s">
        <v>21</v>
      </c>
      <c r="G23" s="27">
        <v>3.25</v>
      </c>
      <c r="H23" s="17"/>
      <c r="I23" s="403">
        <f>G23</f>
        <v>3.25</v>
      </c>
      <c r="J23" s="17"/>
      <c r="K23" s="17"/>
      <c r="L23" s="36"/>
      <c r="M23" s="404" t="s">
        <v>16</v>
      </c>
    </row>
    <row r="24" spans="1:13" ht="30">
      <c r="A24" s="43" t="s">
        <v>669</v>
      </c>
      <c r="B24" s="319" t="s">
        <v>635</v>
      </c>
      <c r="C24" s="319" t="s">
        <v>50</v>
      </c>
      <c r="D24" s="367" t="s">
        <v>18</v>
      </c>
      <c r="E24" s="20" t="s">
        <v>14</v>
      </c>
      <c r="F24" s="43"/>
      <c r="G24" s="79">
        <v>3.25</v>
      </c>
      <c r="H24" s="17"/>
      <c r="I24" s="17"/>
      <c r="J24" s="17"/>
      <c r="K24" s="79">
        <f>G24</f>
        <v>3.25</v>
      </c>
      <c r="L24" s="36"/>
      <c r="M24" s="404" t="s">
        <v>16</v>
      </c>
    </row>
    <row r="25" spans="1:13" ht="30">
      <c r="A25" s="328" t="s">
        <v>670</v>
      </c>
      <c r="B25" s="411" t="s">
        <v>635</v>
      </c>
      <c r="C25" s="411" t="s">
        <v>20</v>
      </c>
      <c r="D25" s="109" t="s">
        <v>18</v>
      </c>
      <c r="E25" s="24" t="s">
        <v>14</v>
      </c>
      <c r="F25" s="328" t="s">
        <v>21</v>
      </c>
      <c r="G25" s="27">
        <v>32.11</v>
      </c>
      <c r="H25" s="17"/>
      <c r="I25" s="403">
        <f>G25</f>
        <v>32.11</v>
      </c>
      <c r="J25" s="17"/>
      <c r="K25" s="17"/>
      <c r="L25" s="36"/>
      <c r="M25" s="404" t="s">
        <v>16</v>
      </c>
    </row>
    <row r="26" spans="1:13" ht="30">
      <c r="A26" s="43" t="s">
        <v>671</v>
      </c>
      <c r="B26" s="319" t="s">
        <v>635</v>
      </c>
      <c r="C26" s="233" t="s">
        <v>672</v>
      </c>
      <c r="D26" s="367" t="s">
        <v>18</v>
      </c>
      <c r="E26" s="367" t="s">
        <v>18</v>
      </c>
      <c r="F26" s="43" t="s">
        <v>19</v>
      </c>
      <c r="G26" s="79">
        <v>4.25</v>
      </c>
      <c r="H26" s="17"/>
      <c r="I26" s="17"/>
      <c r="J26" s="17"/>
      <c r="K26" s="79">
        <f>G26</f>
        <v>4.25</v>
      </c>
      <c r="L26" s="36"/>
      <c r="M26" s="404" t="s">
        <v>16</v>
      </c>
    </row>
    <row r="27" spans="1:13" ht="30">
      <c r="A27" s="43" t="s">
        <v>673</v>
      </c>
      <c r="B27" s="319" t="s">
        <v>635</v>
      </c>
      <c r="C27" s="233" t="s">
        <v>674</v>
      </c>
      <c r="D27" s="367" t="s">
        <v>18</v>
      </c>
      <c r="E27" s="367" t="s">
        <v>18</v>
      </c>
      <c r="F27" s="43" t="s">
        <v>19</v>
      </c>
      <c r="G27" s="79">
        <v>4.09</v>
      </c>
      <c r="H27" s="17"/>
      <c r="I27" s="17"/>
      <c r="J27" s="17"/>
      <c r="K27" s="79">
        <f>G27</f>
        <v>4.09</v>
      </c>
      <c r="L27" s="36"/>
      <c r="M27" s="404" t="s">
        <v>16</v>
      </c>
    </row>
    <row r="28" spans="1:13" ht="30">
      <c r="A28" s="43" t="s">
        <v>675</v>
      </c>
      <c r="B28" s="319" t="s">
        <v>635</v>
      </c>
      <c r="C28" s="233" t="s">
        <v>676</v>
      </c>
      <c r="D28" s="367" t="s">
        <v>18</v>
      </c>
      <c r="E28" s="367" t="s">
        <v>18</v>
      </c>
      <c r="F28" s="43" t="s">
        <v>19</v>
      </c>
      <c r="G28" s="79">
        <v>4.66</v>
      </c>
      <c r="H28" s="17"/>
      <c r="I28" s="17"/>
      <c r="J28" s="17"/>
      <c r="K28" s="79">
        <f>G28</f>
        <v>4.66</v>
      </c>
      <c r="L28" s="36"/>
      <c r="M28" s="404" t="s">
        <v>16</v>
      </c>
    </row>
    <row r="29" spans="1:13" ht="30">
      <c r="A29" s="43" t="s">
        <v>677</v>
      </c>
      <c r="B29" s="319" t="s">
        <v>635</v>
      </c>
      <c r="C29" s="233" t="s">
        <v>257</v>
      </c>
      <c r="D29" s="367" t="s">
        <v>18</v>
      </c>
      <c r="E29" s="367" t="s">
        <v>18</v>
      </c>
      <c r="F29" s="43" t="s">
        <v>19</v>
      </c>
      <c r="G29" s="79">
        <v>7.03</v>
      </c>
      <c r="H29" s="17"/>
      <c r="I29" s="17"/>
      <c r="J29" s="17"/>
      <c r="K29" s="79">
        <f>G29</f>
        <v>7.03</v>
      </c>
      <c r="L29" s="36"/>
      <c r="M29" s="404" t="s">
        <v>16</v>
      </c>
    </row>
    <row r="30" spans="1:13">
      <c r="A30" s="414"/>
      <c r="B30" s="414"/>
      <c r="C30" s="415" t="s">
        <v>678</v>
      </c>
      <c r="D30" s="391"/>
      <c r="E30" s="52"/>
      <c r="F30" s="416"/>
      <c r="G30" s="414"/>
      <c r="H30" s="17"/>
      <c r="I30" s="17"/>
      <c r="J30" s="17"/>
      <c r="K30" s="36"/>
      <c r="L30" s="36"/>
      <c r="M30" s="417"/>
    </row>
    <row r="31" spans="1:13">
      <c r="A31" s="328"/>
      <c r="B31" s="411" t="s">
        <v>679</v>
      </c>
      <c r="C31" s="108" t="s">
        <v>74</v>
      </c>
      <c r="D31" s="109" t="s">
        <v>18</v>
      </c>
      <c r="E31" s="24" t="s">
        <v>14</v>
      </c>
      <c r="F31" s="328" t="s">
        <v>21</v>
      </c>
      <c r="G31" s="27">
        <v>25.81</v>
      </c>
      <c r="H31" s="17"/>
      <c r="I31" s="403">
        <f t="shared" ref="I31:I43" si="1">G31</f>
        <v>25.81</v>
      </c>
      <c r="J31" s="17"/>
      <c r="K31" s="17"/>
      <c r="L31" s="36"/>
      <c r="M31" s="404" t="s">
        <v>16</v>
      </c>
    </row>
    <row r="32" spans="1:13">
      <c r="A32" s="328" t="s">
        <v>680</v>
      </c>
      <c r="B32" s="411" t="s">
        <v>679</v>
      </c>
      <c r="C32" s="108" t="s">
        <v>55</v>
      </c>
      <c r="D32" s="109" t="s">
        <v>18</v>
      </c>
      <c r="E32" s="24" t="s">
        <v>14</v>
      </c>
      <c r="F32" s="328" t="s">
        <v>21</v>
      </c>
      <c r="G32" s="27">
        <v>27.85</v>
      </c>
      <c r="H32" s="17"/>
      <c r="I32" s="403">
        <f t="shared" si="1"/>
        <v>27.85</v>
      </c>
      <c r="J32" s="17"/>
      <c r="K32" s="17"/>
      <c r="L32" s="36"/>
      <c r="M32" s="404" t="s">
        <v>16</v>
      </c>
    </row>
    <row r="33" spans="1:13">
      <c r="A33" s="328" t="s">
        <v>681</v>
      </c>
      <c r="B33" s="411" t="s">
        <v>679</v>
      </c>
      <c r="C33" s="108" t="s">
        <v>55</v>
      </c>
      <c r="D33" s="109" t="s">
        <v>18</v>
      </c>
      <c r="E33" s="24" t="s">
        <v>14</v>
      </c>
      <c r="F33" s="328" t="s">
        <v>21</v>
      </c>
      <c r="G33" s="27">
        <v>7.92</v>
      </c>
      <c r="H33" s="17"/>
      <c r="I33" s="403">
        <f t="shared" si="1"/>
        <v>7.92</v>
      </c>
      <c r="J33" s="17"/>
      <c r="K33" s="17"/>
      <c r="L33" s="36"/>
      <c r="M33" s="404" t="s">
        <v>16</v>
      </c>
    </row>
    <row r="34" spans="1:13">
      <c r="A34" s="328" t="s">
        <v>682</v>
      </c>
      <c r="B34" s="411" t="s">
        <v>679</v>
      </c>
      <c r="C34" s="108" t="s">
        <v>55</v>
      </c>
      <c r="D34" s="109" t="s">
        <v>18</v>
      </c>
      <c r="E34" s="24" t="s">
        <v>14</v>
      </c>
      <c r="F34" s="328" t="s">
        <v>21</v>
      </c>
      <c r="G34" s="27">
        <v>9.08</v>
      </c>
      <c r="H34" s="17"/>
      <c r="I34" s="403">
        <f t="shared" si="1"/>
        <v>9.08</v>
      </c>
      <c r="J34" s="17"/>
      <c r="K34" s="17"/>
      <c r="L34" s="36"/>
      <c r="M34" s="404" t="s">
        <v>16</v>
      </c>
    </row>
    <row r="35" spans="1:13">
      <c r="A35" s="328" t="s">
        <v>683</v>
      </c>
      <c r="B35" s="411" t="s">
        <v>679</v>
      </c>
      <c r="C35" s="108" t="s">
        <v>55</v>
      </c>
      <c r="D35" s="109" t="s">
        <v>18</v>
      </c>
      <c r="E35" s="24" t="s">
        <v>14</v>
      </c>
      <c r="F35" s="328" t="s">
        <v>21</v>
      </c>
      <c r="G35" s="27">
        <v>8.7200000000000006</v>
      </c>
      <c r="H35" s="17"/>
      <c r="I35" s="403">
        <f t="shared" si="1"/>
        <v>8.7200000000000006</v>
      </c>
      <c r="J35" s="17"/>
      <c r="K35" s="17"/>
      <c r="L35" s="36"/>
      <c r="M35" s="404" t="s">
        <v>16</v>
      </c>
    </row>
    <row r="36" spans="1:13" ht="30">
      <c r="A36" s="328" t="s">
        <v>684</v>
      </c>
      <c r="B36" s="411" t="s">
        <v>679</v>
      </c>
      <c r="C36" s="108" t="s">
        <v>26</v>
      </c>
      <c r="D36" s="109" t="s">
        <v>18</v>
      </c>
      <c r="E36" s="24" t="s">
        <v>14</v>
      </c>
      <c r="F36" s="328" t="s">
        <v>21</v>
      </c>
      <c r="G36" s="27">
        <v>2.09</v>
      </c>
      <c r="H36" s="17"/>
      <c r="I36" s="403">
        <f t="shared" si="1"/>
        <v>2.09</v>
      </c>
      <c r="J36" s="17"/>
      <c r="K36" s="17"/>
      <c r="L36" s="36"/>
      <c r="M36" s="404" t="s">
        <v>16</v>
      </c>
    </row>
    <row r="37" spans="1:13">
      <c r="A37" s="328" t="s">
        <v>685</v>
      </c>
      <c r="B37" s="411" t="s">
        <v>679</v>
      </c>
      <c r="C37" s="108" t="s">
        <v>686</v>
      </c>
      <c r="D37" s="109" t="s">
        <v>18</v>
      </c>
      <c r="E37" s="24" t="s">
        <v>14</v>
      </c>
      <c r="F37" s="328" t="s">
        <v>21</v>
      </c>
      <c r="G37" s="27">
        <v>18.66</v>
      </c>
      <c r="H37" s="17"/>
      <c r="I37" s="403">
        <f t="shared" si="1"/>
        <v>18.66</v>
      </c>
      <c r="J37" s="17"/>
      <c r="K37" s="17"/>
      <c r="L37" s="36"/>
      <c r="M37" s="404" t="s">
        <v>16</v>
      </c>
    </row>
    <row r="38" spans="1:13">
      <c r="A38" s="328" t="s">
        <v>687</v>
      </c>
      <c r="B38" s="411" t="s">
        <v>679</v>
      </c>
      <c r="C38" s="108" t="s">
        <v>688</v>
      </c>
      <c r="D38" s="109" t="s">
        <v>18</v>
      </c>
      <c r="E38" s="24" t="s">
        <v>14</v>
      </c>
      <c r="F38" s="328" t="s">
        <v>21</v>
      </c>
      <c r="G38" s="27">
        <v>10.74</v>
      </c>
      <c r="H38" s="17"/>
      <c r="I38" s="403">
        <f t="shared" si="1"/>
        <v>10.74</v>
      </c>
      <c r="J38" s="17"/>
      <c r="K38" s="17"/>
      <c r="L38" s="36"/>
      <c r="M38" s="404" t="s">
        <v>16</v>
      </c>
    </row>
    <row r="39" spans="1:13">
      <c r="A39" s="328" t="s">
        <v>689</v>
      </c>
      <c r="B39" s="411" t="s">
        <v>679</v>
      </c>
      <c r="C39" s="418" t="s">
        <v>690</v>
      </c>
      <c r="D39" s="109" t="s">
        <v>18</v>
      </c>
      <c r="E39" s="109" t="s">
        <v>18</v>
      </c>
      <c r="F39" s="328" t="s">
        <v>21</v>
      </c>
      <c r="G39" s="27">
        <v>10.67</v>
      </c>
      <c r="H39" s="17"/>
      <c r="I39" s="403">
        <f t="shared" si="1"/>
        <v>10.67</v>
      </c>
      <c r="J39" s="17"/>
      <c r="K39" s="17"/>
      <c r="L39" s="36"/>
      <c r="M39" s="404" t="s">
        <v>16</v>
      </c>
    </row>
    <row r="40" spans="1:13">
      <c r="A40" s="328" t="s">
        <v>691</v>
      </c>
      <c r="B40" s="411" t="s">
        <v>679</v>
      </c>
      <c r="C40" s="108" t="s">
        <v>692</v>
      </c>
      <c r="D40" s="109" t="s">
        <v>18</v>
      </c>
      <c r="E40" s="109" t="s">
        <v>18</v>
      </c>
      <c r="F40" s="328" t="s">
        <v>21</v>
      </c>
      <c r="G40" s="27">
        <v>9.48</v>
      </c>
      <c r="H40" s="17"/>
      <c r="I40" s="403">
        <f t="shared" si="1"/>
        <v>9.48</v>
      </c>
      <c r="J40" s="17"/>
      <c r="K40" s="17"/>
      <c r="L40" s="36"/>
      <c r="M40" s="404" t="s">
        <v>16</v>
      </c>
    </row>
    <row r="41" spans="1:13">
      <c r="A41" s="328" t="s">
        <v>693</v>
      </c>
      <c r="B41" s="411" t="s">
        <v>679</v>
      </c>
      <c r="C41" s="108" t="s">
        <v>694</v>
      </c>
      <c r="D41" s="109" t="s">
        <v>18</v>
      </c>
      <c r="E41" s="109" t="s">
        <v>18</v>
      </c>
      <c r="F41" s="328" t="s">
        <v>21</v>
      </c>
      <c r="G41" s="27">
        <v>2.5</v>
      </c>
      <c r="H41" s="17"/>
      <c r="I41" s="403">
        <f t="shared" si="1"/>
        <v>2.5</v>
      </c>
      <c r="J41" s="17"/>
      <c r="K41" s="17"/>
      <c r="L41" s="36"/>
      <c r="M41" s="404" t="s">
        <v>16</v>
      </c>
    </row>
    <row r="42" spans="1:13">
      <c r="A42" s="328" t="s">
        <v>695</v>
      </c>
      <c r="B42" s="411" t="s">
        <v>679</v>
      </c>
      <c r="C42" s="108" t="s">
        <v>696</v>
      </c>
      <c r="D42" s="109" t="s">
        <v>18</v>
      </c>
      <c r="E42" s="109" t="s">
        <v>18</v>
      </c>
      <c r="F42" s="328" t="s">
        <v>21</v>
      </c>
      <c r="G42" s="27">
        <v>25.98</v>
      </c>
      <c r="H42" s="17"/>
      <c r="I42" s="403">
        <f t="shared" si="1"/>
        <v>25.98</v>
      </c>
      <c r="J42" s="17"/>
      <c r="K42" s="17"/>
      <c r="L42" s="36"/>
      <c r="M42" s="404" t="s">
        <v>16</v>
      </c>
    </row>
    <row r="43" spans="1:13">
      <c r="A43" s="328" t="s">
        <v>697</v>
      </c>
      <c r="B43" s="411" t="s">
        <v>679</v>
      </c>
      <c r="C43" s="108" t="s">
        <v>43</v>
      </c>
      <c r="D43" s="109" t="s">
        <v>18</v>
      </c>
      <c r="E43" s="109" t="s">
        <v>18</v>
      </c>
      <c r="F43" s="328" t="s">
        <v>21</v>
      </c>
      <c r="G43" s="27">
        <v>3.47</v>
      </c>
      <c r="H43" s="17"/>
      <c r="I43" s="403">
        <f t="shared" si="1"/>
        <v>3.47</v>
      </c>
      <c r="J43" s="17"/>
      <c r="K43" s="17"/>
      <c r="L43" s="36"/>
      <c r="M43" s="404" t="s">
        <v>16</v>
      </c>
    </row>
    <row r="44" spans="1:13">
      <c r="A44" s="419" t="s">
        <v>698</v>
      </c>
      <c r="B44" s="420" t="s">
        <v>679</v>
      </c>
      <c r="C44" s="421" t="s">
        <v>699</v>
      </c>
      <c r="D44" s="422" t="s">
        <v>18</v>
      </c>
      <c r="E44" s="422" t="s">
        <v>18</v>
      </c>
      <c r="F44" s="419" t="s">
        <v>305</v>
      </c>
      <c r="G44" s="41">
        <v>8.01</v>
      </c>
      <c r="H44" s="41">
        <f>G44</f>
        <v>8.01</v>
      </c>
      <c r="I44" s="36"/>
      <c r="J44" s="17"/>
      <c r="K44" s="17"/>
      <c r="L44" s="36"/>
      <c r="M44" s="404" t="s">
        <v>16</v>
      </c>
    </row>
    <row r="45" spans="1:13">
      <c r="A45" s="328" t="s">
        <v>700</v>
      </c>
      <c r="B45" s="411" t="s">
        <v>679</v>
      </c>
      <c r="C45" s="423" t="s">
        <v>701</v>
      </c>
      <c r="D45" s="109" t="s">
        <v>37</v>
      </c>
      <c r="E45" s="24" t="s">
        <v>14</v>
      </c>
      <c r="F45" s="328" t="s">
        <v>21</v>
      </c>
      <c r="G45" s="403">
        <v>10.59</v>
      </c>
      <c r="H45" s="17"/>
      <c r="I45" s="403">
        <f>G45</f>
        <v>10.59</v>
      </c>
      <c r="J45" s="17"/>
      <c r="K45" s="17"/>
      <c r="L45" s="36"/>
      <c r="M45" s="404" t="s">
        <v>16</v>
      </c>
    </row>
    <row r="46" spans="1:13">
      <c r="A46" s="328" t="s">
        <v>702</v>
      </c>
      <c r="B46" s="411" t="s">
        <v>679</v>
      </c>
      <c r="C46" s="108" t="s">
        <v>703</v>
      </c>
      <c r="D46" s="109" t="s">
        <v>37</v>
      </c>
      <c r="E46" s="24" t="s">
        <v>14</v>
      </c>
      <c r="F46" s="328" t="s">
        <v>21</v>
      </c>
      <c r="G46" s="403">
        <v>8</v>
      </c>
      <c r="H46" s="17"/>
      <c r="I46" s="403">
        <f>G46</f>
        <v>8</v>
      </c>
      <c r="J46" s="17"/>
      <c r="K46" s="17"/>
      <c r="L46" s="36"/>
      <c r="M46" s="404" t="s">
        <v>16</v>
      </c>
    </row>
    <row r="47" spans="1:13" ht="30">
      <c r="A47" s="328" t="s">
        <v>704</v>
      </c>
      <c r="B47" s="411" t="s">
        <v>679</v>
      </c>
      <c r="C47" s="108" t="s">
        <v>705</v>
      </c>
      <c r="D47" s="109" t="s">
        <v>37</v>
      </c>
      <c r="E47" s="24" t="s">
        <v>14</v>
      </c>
      <c r="F47" s="328" t="s">
        <v>21</v>
      </c>
      <c r="G47" s="403">
        <v>11.4</v>
      </c>
      <c r="H47" s="17"/>
      <c r="I47" s="403">
        <f>G47</f>
        <v>11.4</v>
      </c>
      <c r="J47" s="17"/>
      <c r="K47" s="17"/>
      <c r="L47" s="36"/>
      <c r="M47" s="404" t="s">
        <v>16</v>
      </c>
    </row>
    <row r="48" spans="1:13">
      <c r="A48" s="424" t="s">
        <v>706</v>
      </c>
      <c r="B48" s="425" t="s">
        <v>679</v>
      </c>
      <c r="C48" s="426" t="s">
        <v>707</v>
      </c>
      <c r="D48" s="427" t="s">
        <v>18</v>
      </c>
      <c r="E48" s="428" t="s">
        <v>14</v>
      </c>
      <c r="F48" s="424" t="s">
        <v>21</v>
      </c>
      <c r="G48" s="429"/>
      <c r="H48" s="430"/>
      <c r="I48" s="429">
        <f>G48</f>
        <v>0</v>
      </c>
      <c r="J48" s="430"/>
      <c r="K48" s="430"/>
      <c r="L48" s="431"/>
      <c r="M48" s="432" t="s">
        <v>16</v>
      </c>
    </row>
    <row r="49" spans="1:1024">
      <c r="A49" s="433"/>
      <c r="B49" s="433"/>
      <c r="C49" s="434" t="s">
        <v>117</v>
      </c>
      <c r="D49" s="435"/>
      <c r="E49" s="436"/>
      <c r="F49" s="436"/>
      <c r="G49" s="437">
        <f t="shared" ref="G49:L49" si="2">SUM(G4:G48)</f>
        <v>639.12</v>
      </c>
      <c r="H49" s="438">
        <f t="shared" si="2"/>
        <v>8.01</v>
      </c>
      <c r="I49" s="439">
        <f t="shared" si="2"/>
        <v>428.34000000000009</v>
      </c>
      <c r="J49" s="440">
        <f t="shared" si="2"/>
        <v>158.87000000000003</v>
      </c>
      <c r="K49" s="441">
        <f t="shared" si="2"/>
        <v>26.650000000000002</v>
      </c>
      <c r="L49" s="442">
        <f t="shared" si="2"/>
        <v>17.25</v>
      </c>
      <c r="M49" s="443">
        <f>SUM(H49:K49)</f>
        <v>621.87000000000012</v>
      </c>
    </row>
    <row r="50" spans="1:1024">
      <c r="C50" s="46" t="s">
        <v>99</v>
      </c>
      <c r="G50" s="47">
        <f>SUM(G4:G48)</f>
        <v>639.12</v>
      </c>
    </row>
    <row r="51" spans="1:1024">
      <c r="C51" s="46" t="s">
        <v>100</v>
      </c>
      <c r="G51" s="49">
        <f>SUM(M49:P49)</f>
        <v>621.87000000000012</v>
      </c>
    </row>
    <row r="52" spans="1:1024">
      <c r="C52" s="46" t="s">
        <v>99</v>
      </c>
      <c r="G52" s="444">
        <f>G49-L49</f>
        <v>621.87</v>
      </c>
    </row>
    <row r="53" spans="1:1024">
      <c r="A53"/>
      <c r="B53" s="210"/>
      <c r="C53" s="445"/>
      <c r="D53" s="1"/>
      <c r="E53" s="301"/>
      <c r="F53" s="301"/>
      <c r="G53" s="301"/>
      <c r="H53" s="301"/>
      <c r="I53" s="301"/>
      <c r="J53" s="301"/>
      <c r="K53" s="301"/>
      <c r="L53"/>
      <c r="M53" s="301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B54" s="3" t="s">
        <v>102</v>
      </c>
      <c r="C54" s="50"/>
      <c r="D54" s="1"/>
      <c r="E54" s="301"/>
      <c r="F54" s="301"/>
      <c r="G54" s="301"/>
      <c r="H54" s="301"/>
      <c r="I54" s="301"/>
      <c r="J54" s="301"/>
      <c r="K54" s="301"/>
      <c r="M54" s="301"/>
    </row>
    <row r="55" spans="1:1024" ht="30">
      <c r="B55" s="51" t="s">
        <v>103</v>
      </c>
      <c r="C55" s="52" t="s">
        <v>37</v>
      </c>
      <c r="D55" s="1"/>
      <c r="E55" s="301"/>
      <c r="F55" s="301"/>
      <c r="G55" s="301"/>
      <c r="H55" s="301"/>
      <c r="I55" s="301"/>
      <c r="J55" s="301"/>
      <c r="K55" s="301"/>
      <c r="M55" s="301"/>
    </row>
    <row r="56" spans="1:1024">
      <c r="B56" s="51" t="s">
        <v>104</v>
      </c>
      <c r="C56" s="52" t="s">
        <v>18</v>
      </c>
      <c r="D56" s="1"/>
      <c r="E56" s="301"/>
      <c r="F56" s="301"/>
      <c r="G56" s="301"/>
      <c r="H56" s="301"/>
      <c r="I56" s="301"/>
      <c r="J56" s="301"/>
      <c r="K56" s="301"/>
      <c r="M56" s="301"/>
    </row>
    <row r="57" spans="1:1024">
      <c r="B57" s="51" t="s">
        <v>105</v>
      </c>
      <c r="C57" s="52" t="s">
        <v>79</v>
      </c>
      <c r="D57" s="1"/>
      <c r="E57" s="301"/>
      <c r="F57" s="301"/>
      <c r="G57" s="301"/>
      <c r="H57" s="301"/>
      <c r="I57" s="301"/>
      <c r="J57" s="301"/>
      <c r="K57" s="301"/>
      <c r="M57" s="301"/>
    </row>
    <row r="58" spans="1:1024">
      <c r="B58" s="51" t="s">
        <v>106</v>
      </c>
      <c r="C58" s="52" t="s">
        <v>107</v>
      </c>
      <c r="D58" s="1"/>
      <c r="E58" s="301"/>
      <c r="F58" s="301"/>
      <c r="G58" s="301"/>
      <c r="H58" s="301"/>
      <c r="I58" s="301"/>
      <c r="J58" s="301"/>
      <c r="K58" s="301"/>
      <c r="M58" s="301"/>
    </row>
    <row r="59" spans="1:1024" ht="30">
      <c r="B59" s="51" t="s">
        <v>108</v>
      </c>
      <c r="C59" s="52" t="s">
        <v>49</v>
      </c>
      <c r="D59" s="1"/>
      <c r="E59" s="301"/>
      <c r="F59" s="301"/>
      <c r="G59" s="301"/>
      <c r="H59" s="301"/>
      <c r="I59" s="301"/>
      <c r="J59" s="301"/>
      <c r="K59" s="301"/>
      <c r="M59" s="301"/>
    </row>
    <row r="61" spans="1:1024" s="392" customForma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P61" s="3"/>
    </row>
    <row r="62" spans="1:1024" s="392" customFormat="1" ht="30" customHeight="1">
      <c r="B62" s="53" t="s">
        <v>109</v>
      </c>
      <c r="C62" s="616" t="s">
        <v>817</v>
      </c>
      <c r="D62" s="616"/>
      <c r="E62" s="616"/>
      <c r="F62" s="616"/>
      <c r="G62" s="616"/>
      <c r="H62" s="616"/>
      <c r="I62" s="616"/>
      <c r="J62" s="616"/>
      <c r="K62" s="203">
        <f>H49</f>
        <v>8.01</v>
      </c>
      <c r="L62" s="3"/>
      <c r="M62" s="3"/>
      <c r="P62" s="3"/>
    </row>
    <row r="63" spans="1:1024" s="392" customFormat="1" ht="45" customHeight="1">
      <c r="B63" s="55" t="s">
        <v>111</v>
      </c>
      <c r="C63" s="617" t="s">
        <v>818</v>
      </c>
      <c r="D63" s="617"/>
      <c r="E63" s="617"/>
      <c r="F63" s="617"/>
      <c r="G63" s="617"/>
      <c r="H63" s="617"/>
      <c r="I63" s="617"/>
      <c r="J63" s="617"/>
      <c r="K63" s="26">
        <f>I49</f>
        <v>428.34000000000009</v>
      </c>
      <c r="L63" s="3"/>
      <c r="M63" s="3"/>
      <c r="P63" s="3"/>
    </row>
    <row r="64" spans="1:1024" s="392" customFormat="1" ht="45" customHeight="1">
      <c r="B64" s="57" t="s">
        <v>113</v>
      </c>
      <c r="C64" s="618" t="s">
        <v>819</v>
      </c>
      <c r="D64" s="618"/>
      <c r="E64" s="618"/>
      <c r="F64" s="618"/>
      <c r="G64" s="618"/>
      <c r="H64" s="618"/>
      <c r="I64" s="618"/>
      <c r="J64" s="618"/>
      <c r="K64" s="14">
        <f>J49</f>
        <v>158.87000000000003</v>
      </c>
      <c r="L64" s="3"/>
      <c r="M64" s="3"/>
      <c r="P64" s="3"/>
    </row>
    <row r="65" spans="2:16" s="392" customFormat="1" ht="30" customHeight="1">
      <c r="B65" s="59" t="s">
        <v>115</v>
      </c>
      <c r="C65" s="619" t="s">
        <v>820</v>
      </c>
      <c r="D65" s="619"/>
      <c r="E65" s="619"/>
      <c r="F65" s="619"/>
      <c r="G65" s="619"/>
      <c r="H65" s="619"/>
      <c r="I65" s="619"/>
      <c r="J65" s="619"/>
      <c r="K65" s="22">
        <f>K49</f>
        <v>26.650000000000002</v>
      </c>
      <c r="L65" s="3"/>
      <c r="M65" s="3"/>
      <c r="P65" s="3"/>
    </row>
    <row r="66" spans="2:16">
      <c r="D66" s="2"/>
      <c r="G66" s="301"/>
      <c r="H66" s="301"/>
      <c r="I66" s="301"/>
      <c r="J66" s="301"/>
      <c r="K66" s="208">
        <f>SUM(K62:K65)</f>
        <v>621.87000000000012</v>
      </c>
    </row>
    <row r="67" spans="2:16">
      <c r="D67" s="2"/>
      <c r="G67" s="301"/>
      <c r="H67" s="301"/>
      <c r="I67" s="301"/>
      <c r="J67" s="301"/>
      <c r="K67" s="213"/>
    </row>
    <row r="68" spans="2:16" ht="30">
      <c r="B68" s="258" t="s">
        <v>118</v>
      </c>
      <c r="D68" s="2"/>
      <c r="G68" s="301"/>
      <c r="H68" s="301"/>
      <c r="I68" s="301"/>
      <c r="J68" s="301"/>
      <c r="K68" s="259">
        <f>L49</f>
        <v>17.25</v>
      </c>
    </row>
  </sheetData>
  <mergeCells count="4">
    <mergeCell ref="C62:J62"/>
    <mergeCell ref="C63:J63"/>
    <mergeCell ref="C64:J64"/>
    <mergeCell ref="C65:J65"/>
  </mergeCells>
  <pageMargins left="0.7" right="0.7" top="0.75" bottom="0.75" header="0.51180555555555496" footer="0.51180555555555496"/>
  <pageSetup paperSize="9" scale="80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2:L29"/>
  <sheetViews>
    <sheetView zoomScaleNormal="100" workbookViewId="0">
      <selection activeCell="C29" sqref="C29:L29"/>
    </sheetView>
  </sheetViews>
  <sheetFormatPr defaultColWidth="8.7109375" defaultRowHeight="12.75"/>
  <cols>
    <col min="1" max="1" width="5.7109375" style="628" customWidth="1"/>
    <col min="2" max="2" width="8.5703125" style="628" customWidth="1"/>
    <col min="3" max="3" width="22.28515625" style="628" customWidth="1"/>
    <col min="4" max="4" width="9.140625" style="630" customWidth="1"/>
    <col min="5" max="5" width="10" style="630" customWidth="1"/>
    <col min="6" max="6" width="9.140625" style="630" customWidth="1"/>
    <col min="7" max="7" width="13.85546875" style="630" customWidth="1"/>
    <col min="8" max="8" width="11.140625" style="630" customWidth="1"/>
    <col min="9" max="9" width="12" style="630" customWidth="1"/>
    <col min="10" max="253" width="8.7109375" style="628"/>
    <col min="254" max="254" width="5.7109375" style="628" customWidth="1"/>
    <col min="255" max="255" width="8.5703125" style="628" customWidth="1"/>
    <col min="256" max="256" width="22.28515625" style="628" customWidth="1"/>
    <col min="257" max="257" width="8.7109375" style="628"/>
    <col min="258" max="258" width="10" style="628" customWidth="1"/>
    <col min="259" max="259" width="8.7109375" style="628"/>
    <col min="260" max="260" width="11.140625" style="628" customWidth="1"/>
    <col min="261" max="261" width="12" style="628" customWidth="1"/>
    <col min="262" max="262" width="13.7109375" style="628" customWidth="1"/>
    <col min="263" max="263" width="12.28515625" style="628" customWidth="1"/>
    <col min="264" max="264" width="15.140625" style="628" customWidth="1"/>
    <col min="265" max="265" width="12.7109375" style="628" customWidth="1"/>
    <col min="266" max="509" width="8.7109375" style="628"/>
    <col min="510" max="510" width="5.7109375" style="628" customWidth="1"/>
    <col min="511" max="511" width="8.5703125" style="628" customWidth="1"/>
    <col min="512" max="512" width="22.28515625" style="628" customWidth="1"/>
    <col min="513" max="513" width="8.7109375" style="628"/>
    <col min="514" max="514" width="10" style="628" customWidth="1"/>
    <col min="515" max="515" width="8.7109375" style="628"/>
    <col min="516" max="516" width="11.140625" style="628" customWidth="1"/>
    <col min="517" max="517" width="12" style="628" customWidth="1"/>
    <col min="518" max="518" width="13.7109375" style="628" customWidth="1"/>
    <col min="519" max="519" width="12.28515625" style="628" customWidth="1"/>
    <col min="520" max="520" width="15.140625" style="628" customWidth="1"/>
    <col min="521" max="521" width="12.7109375" style="628" customWidth="1"/>
    <col min="522" max="765" width="8.7109375" style="628"/>
    <col min="766" max="766" width="5.7109375" style="628" customWidth="1"/>
    <col min="767" max="767" width="8.5703125" style="628" customWidth="1"/>
    <col min="768" max="768" width="22.28515625" style="628" customWidth="1"/>
    <col min="769" max="769" width="8.7109375" style="628"/>
    <col min="770" max="770" width="10" style="628" customWidth="1"/>
    <col min="771" max="771" width="8.7109375" style="628"/>
    <col min="772" max="772" width="11.140625" style="628" customWidth="1"/>
    <col min="773" max="773" width="12" style="628" customWidth="1"/>
    <col min="774" max="774" width="13.7109375" style="628" customWidth="1"/>
    <col min="775" max="775" width="12.28515625" style="628" customWidth="1"/>
    <col min="776" max="776" width="15.140625" style="628" customWidth="1"/>
    <col min="777" max="777" width="12.7109375" style="628" customWidth="1"/>
    <col min="778" max="16384" width="8.7109375" style="628"/>
  </cols>
  <sheetData>
    <row r="2" spans="1:9">
      <c r="C2" s="629" t="s">
        <v>708</v>
      </c>
    </row>
    <row r="3" spans="1:9" s="638" customFormat="1" ht="25.5">
      <c r="A3" s="631" t="s">
        <v>342</v>
      </c>
      <c r="B3" s="632" t="s">
        <v>343</v>
      </c>
      <c r="C3" s="632" t="s">
        <v>344</v>
      </c>
      <c r="D3" s="633" t="s">
        <v>823</v>
      </c>
      <c r="E3" s="634" t="s">
        <v>5</v>
      </c>
      <c r="F3" s="634" t="s">
        <v>345</v>
      </c>
      <c r="G3" s="635" t="s">
        <v>498</v>
      </c>
      <c r="H3" s="636" t="s">
        <v>9</v>
      </c>
      <c r="I3" s="637" t="s">
        <v>11</v>
      </c>
    </row>
    <row r="4" spans="1:9">
      <c r="A4" s="639">
        <v>1</v>
      </c>
      <c r="B4" s="640"/>
      <c r="C4" s="641" t="s">
        <v>326</v>
      </c>
      <c r="D4" s="642">
        <v>22.63</v>
      </c>
      <c r="E4" s="643" t="s">
        <v>21</v>
      </c>
      <c r="F4" s="644" t="s">
        <v>495</v>
      </c>
      <c r="G4" s="645">
        <f>D4</f>
        <v>22.63</v>
      </c>
      <c r="H4" s="642">
        <f>D4</f>
        <v>22.63</v>
      </c>
      <c r="I4" s="646"/>
    </row>
    <row r="5" spans="1:9">
      <c r="A5" s="639">
        <v>2</v>
      </c>
      <c r="B5" s="640"/>
      <c r="C5" s="641" t="s">
        <v>441</v>
      </c>
      <c r="D5" s="642">
        <v>37.31</v>
      </c>
      <c r="E5" s="643" t="s">
        <v>21</v>
      </c>
      <c r="F5" s="644" t="s">
        <v>495</v>
      </c>
      <c r="G5" s="645">
        <f t="shared" ref="G5:G15" si="0">D5</f>
        <v>37.31</v>
      </c>
      <c r="H5" s="642">
        <f>D5</f>
        <v>37.31</v>
      </c>
      <c r="I5" s="646"/>
    </row>
    <row r="6" spans="1:9">
      <c r="A6" s="639">
        <v>3</v>
      </c>
      <c r="B6" s="640" t="s">
        <v>709</v>
      </c>
      <c r="C6" s="641" t="s">
        <v>710</v>
      </c>
      <c r="D6" s="642">
        <v>19.03</v>
      </c>
      <c r="E6" s="643" t="s">
        <v>21</v>
      </c>
      <c r="F6" s="644" t="s">
        <v>495</v>
      </c>
      <c r="G6" s="645">
        <f t="shared" si="0"/>
        <v>19.03</v>
      </c>
      <c r="H6" s="642">
        <f>D6</f>
        <v>19.03</v>
      </c>
      <c r="I6" s="646"/>
    </row>
    <row r="7" spans="1:9">
      <c r="A7" s="639">
        <v>4</v>
      </c>
      <c r="B7" s="640" t="s">
        <v>711</v>
      </c>
      <c r="C7" s="641" t="s">
        <v>712</v>
      </c>
      <c r="D7" s="642">
        <v>14.05</v>
      </c>
      <c r="E7" s="643" t="s">
        <v>21</v>
      </c>
      <c r="F7" s="644" t="s">
        <v>495</v>
      </c>
      <c r="G7" s="645">
        <f t="shared" si="0"/>
        <v>14.05</v>
      </c>
      <c r="H7" s="642">
        <f>D7</f>
        <v>14.05</v>
      </c>
      <c r="I7" s="646"/>
    </row>
    <row r="8" spans="1:9">
      <c r="A8" s="639">
        <v>5</v>
      </c>
      <c r="B8" s="640" t="s">
        <v>713</v>
      </c>
      <c r="C8" s="647" t="s">
        <v>714</v>
      </c>
      <c r="D8" s="642">
        <v>77.22</v>
      </c>
      <c r="E8" s="643" t="s">
        <v>21</v>
      </c>
      <c r="F8" s="644" t="s">
        <v>495</v>
      </c>
      <c r="G8" s="645">
        <f t="shared" si="0"/>
        <v>77.22</v>
      </c>
      <c r="H8" s="642">
        <f>D8</f>
        <v>77.22</v>
      </c>
      <c r="I8" s="646"/>
    </row>
    <row r="9" spans="1:9">
      <c r="A9" s="648"/>
      <c r="B9" s="649" t="s">
        <v>715</v>
      </c>
      <c r="C9" s="650" t="s">
        <v>31</v>
      </c>
      <c r="D9" s="651">
        <v>2.54</v>
      </c>
      <c r="E9" s="652" t="s">
        <v>19</v>
      </c>
      <c r="F9" s="644" t="s">
        <v>473</v>
      </c>
      <c r="G9" s="645">
        <f t="shared" si="0"/>
        <v>2.54</v>
      </c>
      <c r="H9" s="646"/>
      <c r="I9" s="651">
        <f>D9</f>
        <v>2.54</v>
      </c>
    </row>
    <row r="10" spans="1:9" ht="25.5">
      <c r="A10" s="639">
        <v>6</v>
      </c>
      <c r="B10" s="640" t="s">
        <v>716</v>
      </c>
      <c r="C10" s="641" t="s">
        <v>717</v>
      </c>
      <c r="D10" s="642">
        <v>13.38</v>
      </c>
      <c r="E10" s="643" t="s">
        <v>21</v>
      </c>
      <c r="F10" s="644" t="s">
        <v>495</v>
      </c>
      <c r="G10" s="645">
        <f t="shared" si="0"/>
        <v>13.38</v>
      </c>
      <c r="H10" s="642">
        <f>D10</f>
        <v>13.38</v>
      </c>
      <c r="I10" s="646"/>
    </row>
    <row r="11" spans="1:9" ht="25.5">
      <c r="A11" s="639">
        <v>7</v>
      </c>
      <c r="B11" s="640" t="s">
        <v>718</v>
      </c>
      <c r="C11" s="647" t="s">
        <v>719</v>
      </c>
      <c r="D11" s="642">
        <v>12.27</v>
      </c>
      <c r="E11" s="643" t="s">
        <v>21</v>
      </c>
      <c r="F11" s="644" t="s">
        <v>495</v>
      </c>
      <c r="G11" s="645">
        <f t="shared" si="0"/>
        <v>12.27</v>
      </c>
      <c r="H11" s="642">
        <f>D11</f>
        <v>12.27</v>
      </c>
      <c r="I11" s="646"/>
    </row>
    <row r="12" spans="1:9">
      <c r="A12" s="639">
        <v>8</v>
      </c>
      <c r="B12" s="640" t="s">
        <v>720</v>
      </c>
      <c r="C12" s="647" t="s">
        <v>721</v>
      </c>
      <c r="D12" s="642">
        <v>14.87</v>
      </c>
      <c r="E12" s="643" t="s">
        <v>21</v>
      </c>
      <c r="F12" s="644" t="s">
        <v>495</v>
      </c>
      <c r="G12" s="645">
        <f t="shared" si="0"/>
        <v>14.87</v>
      </c>
      <c r="H12" s="642">
        <f>D12</f>
        <v>14.87</v>
      </c>
      <c r="I12" s="646"/>
    </row>
    <row r="13" spans="1:9">
      <c r="A13" s="648">
        <v>9</v>
      </c>
      <c r="B13" s="649" t="s">
        <v>722</v>
      </c>
      <c r="C13" s="650" t="s">
        <v>31</v>
      </c>
      <c r="D13" s="651">
        <v>2.73</v>
      </c>
      <c r="E13" s="652" t="s">
        <v>19</v>
      </c>
      <c r="F13" s="644" t="s">
        <v>473</v>
      </c>
      <c r="G13" s="645">
        <f t="shared" si="0"/>
        <v>2.73</v>
      </c>
      <c r="H13" s="646"/>
      <c r="I13" s="651">
        <f>D13</f>
        <v>2.73</v>
      </c>
    </row>
    <row r="14" spans="1:9">
      <c r="A14" s="639">
        <v>10</v>
      </c>
      <c r="B14" s="640" t="s">
        <v>723</v>
      </c>
      <c r="C14" s="647" t="s">
        <v>65</v>
      </c>
      <c r="D14" s="642">
        <v>8.5299999999999994</v>
      </c>
      <c r="E14" s="643" t="s">
        <v>21</v>
      </c>
      <c r="F14" s="644" t="s">
        <v>495</v>
      </c>
      <c r="G14" s="645">
        <f t="shared" si="0"/>
        <v>8.5299999999999994</v>
      </c>
      <c r="H14" s="642">
        <f>D14</f>
        <v>8.5299999999999994</v>
      </c>
      <c r="I14" s="646"/>
    </row>
    <row r="15" spans="1:9">
      <c r="A15" s="652">
        <v>11</v>
      </c>
      <c r="B15" s="649" t="s">
        <v>724</v>
      </c>
      <c r="C15" s="653" t="s">
        <v>31</v>
      </c>
      <c r="D15" s="651">
        <v>2.87</v>
      </c>
      <c r="E15" s="652" t="s">
        <v>19</v>
      </c>
      <c r="F15" s="644" t="s">
        <v>473</v>
      </c>
      <c r="G15" s="645">
        <f t="shared" si="0"/>
        <v>2.87</v>
      </c>
      <c r="H15" s="646"/>
      <c r="I15" s="651">
        <f>D15</f>
        <v>2.87</v>
      </c>
    </row>
    <row r="16" spans="1:9">
      <c r="A16" s="654"/>
      <c r="B16" s="654"/>
      <c r="C16" s="655" t="s">
        <v>117</v>
      </c>
      <c r="D16" s="656">
        <f>SUM(D4:D15)</f>
        <v>227.43</v>
      </c>
      <c r="E16" s="646"/>
      <c r="F16" s="646"/>
      <c r="G16" s="657">
        <f>SUM(G4:G15)</f>
        <v>227.43</v>
      </c>
      <c r="H16" s="658">
        <f>SUM(H4:H15)</f>
        <v>219.29000000000002</v>
      </c>
      <c r="I16" s="659">
        <f>SUM(I4:I15)</f>
        <v>8.14</v>
      </c>
    </row>
    <row r="17" spans="3:12">
      <c r="C17" s="660" t="s">
        <v>751</v>
      </c>
      <c r="D17" s="661">
        <f>D16-G16</f>
        <v>0</v>
      </c>
    </row>
    <row r="18" spans="3:12" s="662" customFormat="1">
      <c r="C18" s="663"/>
      <c r="D18" s="664"/>
      <c r="E18" s="665"/>
      <c r="F18" s="665"/>
      <c r="G18" s="665"/>
      <c r="H18" s="665"/>
      <c r="I18" s="665"/>
    </row>
    <row r="19" spans="3:12" s="662" customFormat="1">
      <c r="C19" s="663"/>
      <c r="D19" s="664"/>
      <c r="E19" s="665"/>
      <c r="F19" s="665"/>
      <c r="G19" s="665"/>
      <c r="H19" s="665"/>
      <c r="I19" s="665"/>
    </row>
    <row r="20" spans="3:12">
      <c r="C20" s="666" t="s">
        <v>102</v>
      </c>
      <c r="D20" s="667"/>
    </row>
    <row r="21" spans="3:12" s="668" customFormat="1">
      <c r="C21" s="669" t="s">
        <v>103</v>
      </c>
      <c r="D21" s="644" t="s">
        <v>37</v>
      </c>
      <c r="E21" s="667"/>
      <c r="F21" s="667"/>
      <c r="G21" s="667"/>
    </row>
    <row r="22" spans="3:12" s="668" customFormat="1">
      <c r="C22" s="669" t="s">
        <v>104</v>
      </c>
      <c r="D22" s="644" t="s">
        <v>18</v>
      </c>
      <c r="E22" s="667"/>
      <c r="F22" s="667"/>
      <c r="G22" s="667"/>
    </row>
    <row r="23" spans="3:12" s="668" customFormat="1">
      <c r="C23" s="669" t="s">
        <v>105</v>
      </c>
      <c r="D23" s="644" t="s">
        <v>79</v>
      </c>
      <c r="E23" s="667"/>
      <c r="F23" s="667"/>
      <c r="G23" s="667"/>
    </row>
    <row r="24" spans="3:12" s="668" customFormat="1">
      <c r="C24" s="669" t="s">
        <v>106</v>
      </c>
      <c r="D24" s="644" t="s">
        <v>107</v>
      </c>
      <c r="E24" s="667"/>
      <c r="F24" s="667"/>
      <c r="G24" s="667"/>
    </row>
    <row r="25" spans="3:12" s="668" customFormat="1">
      <c r="C25" s="670" t="s">
        <v>108</v>
      </c>
      <c r="D25" s="671" t="s">
        <v>49</v>
      </c>
      <c r="E25" s="672"/>
      <c r="F25" s="672"/>
      <c r="G25" s="672"/>
    </row>
    <row r="26" spans="3:12" s="668" customFormat="1" ht="30" customHeight="1">
      <c r="C26" s="673" t="s">
        <v>111</v>
      </c>
      <c r="D26" s="674" t="s">
        <v>112</v>
      </c>
      <c r="E26" s="674"/>
      <c r="F26" s="674"/>
      <c r="G26" s="674"/>
      <c r="H26" s="674"/>
      <c r="I26" s="674"/>
      <c r="J26" s="675"/>
      <c r="K26" s="675"/>
      <c r="L26" s="676">
        <f>H16</f>
        <v>219.29000000000002</v>
      </c>
    </row>
    <row r="27" spans="3:12" s="668" customFormat="1" ht="30" customHeight="1">
      <c r="C27" s="677" t="s">
        <v>115</v>
      </c>
      <c r="D27" s="678" t="s">
        <v>116</v>
      </c>
      <c r="E27" s="678"/>
      <c r="F27" s="678"/>
      <c r="G27" s="678"/>
      <c r="H27" s="678"/>
      <c r="I27" s="678"/>
      <c r="J27" s="675"/>
      <c r="K27" s="675"/>
      <c r="L27" s="679">
        <f>I16</f>
        <v>8.14</v>
      </c>
    </row>
    <row r="29" spans="3:12">
      <c r="C29" s="680" t="s">
        <v>118</v>
      </c>
      <c r="D29" s="668"/>
      <c r="E29" s="668"/>
      <c r="F29" s="681"/>
      <c r="G29" s="628"/>
      <c r="H29" s="628"/>
      <c r="I29" s="628"/>
      <c r="L29" s="682">
        <f>G16</f>
        <v>227.43</v>
      </c>
    </row>
  </sheetData>
  <mergeCells count="2">
    <mergeCell ref="D26:K26"/>
    <mergeCell ref="D27:K2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MK39"/>
  <sheetViews>
    <sheetView zoomScaleNormal="100" workbookViewId="0">
      <selection activeCell="O19" sqref="O19"/>
    </sheetView>
  </sheetViews>
  <sheetFormatPr defaultColWidth="11.5703125" defaultRowHeight="15"/>
  <cols>
    <col min="1" max="1" width="5.5703125" customWidth="1"/>
    <col min="2" max="2" width="7.140625" customWidth="1"/>
    <col min="3" max="3" width="21.140625" style="447" customWidth="1"/>
    <col min="4" max="5" width="12.7109375" style="3" customWidth="1"/>
    <col min="6" max="6" width="10.28515625" style="3" customWidth="1"/>
    <col min="7" max="7" width="9.85546875" style="3" customWidth="1"/>
    <col min="8" max="9" width="11.5703125" style="301"/>
    <col min="10" max="10" width="11.5703125" style="520"/>
    <col min="259" max="259" width="5.5703125" customWidth="1"/>
    <col min="260" max="260" width="7.140625" customWidth="1"/>
    <col min="261" max="261" width="21.140625" customWidth="1"/>
    <col min="262" max="262" width="11.7109375" customWidth="1"/>
    <col min="263" max="264" width="12.7109375" customWidth="1"/>
    <col min="515" max="515" width="5.5703125" customWidth="1"/>
    <col min="516" max="516" width="7.140625" customWidth="1"/>
    <col min="517" max="517" width="21.140625" customWidth="1"/>
    <col min="518" max="518" width="11.7109375" customWidth="1"/>
    <col min="519" max="520" width="12.7109375" customWidth="1"/>
    <col min="771" max="771" width="5.5703125" customWidth="1"/>
    <col min="772" max="772" width="7.140625" customWidth="1"/>
    <col min="773" max="773" width="21.140625" customWidth="1"/>
    <col min="774" max="774" width="11.7109375" customWidth="1"/>
    <col min="775" max="776" width="12.7109375" customWidth="1"/>
    <col min="1024" max="1026" width="11.5703125" customWidth="1"/>
  </cols>
  <sheetData>
    <row r="1" spans="1:12">
      <c r="C1" s="302" t="s">
        <v>725</v>
      </c>
    </row>
    <row r="2" spans="1:12" ht="30">
      <c r="A2" s="448" t="s">
        <v>342</v>
      </c>
      <c r="B2" s="304" t="s">
        <v>343</v>
      </c>
      <c r="C2" s="217" t="s">
        <v>344</v>
      </c>
      <c r="D2" s="5" t="s">
        <v>345</v>
      </c>
      <c r="E2" s="5" t="s">
        <v>4</v>
      </c>
      <c r="F2" s="5" t="s">
        <v>5</v>
      </c>
      <c r="G2" s="449" t="s">
        <v>726</v>
      </c>
      <c r="H2" s="368" t="s">
        <v>9</v>
      </c>
      <c r="I2" s="450" t="s">
        <v>11</v>
      </c>
      <c r="J2" s="521"/>
    </row>
    <row r="3" spans="1:12" ht="25.5">
      <c r="A3" s="451">
        <v>1</v>
      </c>
      <c r="B3" s="312">
        <v>1</v>
      </c>
      <c r="C3" s="238" t="s">
        <v>727</v>
      </c>
      <c r="D3" s="368" t="s">
        <v>37</v>
      </c>
      <c r="E3" s="305" t="s">
        <v>14</v>
      </c>
      <c r="F3" s="369" t="s">
        <v>21</v>
      </c>
      <c r="G3" s="110">
        <v>8.8000000000000007</v>
      </c>
      <c r="H3" s="393">
        <f>G3</f>
        <v>8.8000000000000007</v>
      </c>
      <c r="I3" s="394"/>
      <c r="J3" s="522"/>
      <c r="K3" s="198" t="s">
        <v>16</v>
      </c>
    </row>
    <row r="4" spans="1:12" ht="25.5">
      <c r="A4" s="451">
        <v>2</v>
      </c>
      <c r="B4" s="312">
        <v>2</v>
      </c>
      <c r="C4" s="238" t="s">
        <v>36</v>
      </c>
      <c r="D4" s="368" t="s">
        <v>37</v>
      </c>
      <c r="E4" s="305" t="s">
        <v>14</v>
      </c>
      <c r="F4" s="369" t="s">
        <v>21</v>
      </c>
      <c r="G4" s="110">
        <v>6.07</v>
      </c>
      <c r="H4" s="393">
        <f>G4</f>
        <v>6.07</v>
      </c>
      <c r="I4" s="325"/>
      <c r="J4" s="523"/>
      <c r="K4" s="198" t="s">
        <v>16</v>
      </c>
    </row>
    <row r="5" spans="1:12" ht="25.5">
      <c r="A5" s="451">
        <v>3</v>
      </c>
      <c r="B5" s="312">
        <v>3</v>
      </c>
      <c r="C5" s="238" t="s">
        <v>728</v>
      </c>
      <c r="D5" s="368" t="s">
        <v>37</v>
      </c>
      <c r="E5" s="305" t="s">
        <v>14</v>
      </c>
      <c r="F5" s="369" t="s">
        <v>21</v>
      </c>
      <c r="G5" s="110">
        <v>4.83</v>
      </c>
      <c r="H5" s="393">
        <f>G5</f>
        <v>4.83</v>
      </c>
      <c r="I5" s="325"/>
      <c r="J5" s="523"/>
      <c r="K5" s="198" t="s">
        <v>16</v>
      </c>
    </row>
    <row r="6" spans="1:12" ht="25.5">
      <c r="A6" s="451">
        <v>4</v>
      </c>
      <c r="B6" s="312">
        <v>4</v>
      </c>
      <c r="C6" s="238" t="s">
        <v>65</v>
      </c>
      <c r="D6" s="368" t="s">
        <v>37</v>
      </c>
      <c r="E6" s="305" t="s">
        <v>14</v>
      </c>
      <c r="F6" s="369" t="s">
        <v>21</v>
      </c>
      <c r="G6" s="110">
        <v>8.64</v>
      </c>
      <c r="H6" s="393">
        <f>G6</f>
        <v>8.64</v>
      </c>
      <c r="I6" s="325"/>
      <c r="J6" s="523"/>
      <c r="K6" s="198" t="s">
        <v>16</v>
      </c>
    </row>
    <row r="7" spans="1:12" ht="25.5">
      <c r="A7" s="452">
        <v>5</v>
      </c>
      <c r="B7" s="318">
        <v>5</v>
      </c>
      <c r="C7" s="308" t="s">
        <v>463</v>
      </c>
      <c r="D7" s="367" t="s">
        <v>18</v>
      </c>
      <c r="E7" s="307" t="s">
        <v>729</v>
      </c>
      <c r="F7" s="318" t="s">
        <v>19</v>
      </c>
      <c r="G7" s="320">
        <v>3.78</v>
      </c>
      <c r="H7" s="321"/>
      <c r="I7" s="320">
        <f>G7</f>
        <v>3.78</v>
      </c>
      <c r="J7" s="523"/>
      <c r="K7" s="198" t="s">
        <v>16</v>
      </c>
    </row>
    <row r="8" spans="1:12" ht="25.5">
      <c r="A8" s="451">
        <v>6</v>
      </c>
      <c r="B8" s="312">
        <v>6</v>
      </c>
      <c r="C8" s="238" t="s">
        <v>730</v>
      </c>
      <c r="D8" s="368" t="s">
        <v>18</v>
      </c>
      <c r="E8" s="446" t="s">
        <v>729</v>
      </c>
      <c r="F8" s="369" t="s">
        <v>21</v>
      </c>
      <c r="G8" s="110">
        <v>1.92</v>
      </c>
      <c r="H8" s="393">
        <f>G8</f>
        <v>1.92</v>
      </c>
      <c r="I8" s="325"/>
      <c r="J8" s="523"/>
      <c r="K8" s="198" t="s">
        <v>16</v>
      </c>
    </row>
    <row r="9" spans="1:12" ht="25.5">
      <c r="A9" s="452">
        <v>7</v>
      </c>
      <c r="B9" s="318">
        <v>7</v>
      </c>
      <c r="C9" s="308" t="s">
        <v>31</v>
      </c>
      <c r="D9" s="367" t="s">
        <v>18</v>
      </c>
      <c r="E9" s="307" t="s">
        <v>729</v>
      </c>
      <c r="F9" s="318" t="s">
        <v>19</v>
      </c>
      <c r="G9" s="320">
        <v>0.96</v>
      </c>
      <c r="H9" s="394"/>
      <c r="I9" s="322">
        <f>G9</f>
        <v>0.96</v>
      </c>
      <c r="J9" s="522"/>
      <c r="K9" s="198" t="s">
        <v>16</v>
      </c>
    </row>
    <row r="10" spans="1:12" ht="25.5">
      <c r="A10" s="452">
        <v>8</v>
      </c>
      <c r="B10" s="318">
        <v>8</v>
      </c>
      <c r="C10" s="308" t="s">
        <v>731</v>
      </c>
      <c r="D10" s="367" t="s">
        <v>18</v>
      </c>
      <c r="E10" s="307" t="s">
        <v>729</v>
      </c>
      <c r="F10" s="318" t="s">
        <v>19</v>
      </c>
      <c r="G10" s="320">
        <v>1.43</v>
      </c>
      <c r="H10" s="394"/>
      <c r="I10" s="322">
        <f>G10</f>
        <v>1.43</v>
      </c>
      <c r="J10" s="522"/>
      <c r="K10" s="198" t="s">
        <v>16</v>
      </c>
    </row>
    <row r="11" spans="1:12" ht="25.5">
      <c r="A11" s="452">
        <v>9</v>
      </c>
      <c r="B11" s="318">
        <v>9</v>
      </c>
      <c r="C11" s="308" t="s">
        <v>732</v>
      </c>
      <c r="D11" s="367" t="s">
        <v>18</v>
      </c>
      <c r="E11" s="307" t="s">
        <v>729</v>
      </c>
      <c r="F11" s="318" t="s">
        <v>19</v>
      </c>
      <c r="G11" s="320">
        <v>31.65</v>
      </c>
      <c r="H11" s="394"/>
      <c r="I11" s="322">
        <f>G11</f>
        <v>31.65</v>
      </c>
      <c r="J11" s="522"/>
      <c r="K11" s="198" t="s">
        <v>16</v>
      </c>
    </row>
    <row r="12" spans="1:12" ht="25.5">
      <c r="A12" s="452">
        <v>10</v>
      </c>
      <c r="B12" s="318">
        <v>10</v>
      </c>
      <c r="C12" s="308" t="s">
        <v>733</v>
      </c>
      <c r="D12" s="367" t="s">
        <v>18</v>
      </c>
      <c r="E12" s="307" t="s">
        <v>729</v>
      </c>
      <c r="F12" s="318" t="s">
        <v>19</v>
      </c>
      <c r="G12" s="320">
        <v>13.03</v>
      </c>
      <c r="H12" s="313"/>
      <c r="I12" s="322">
        <f>G12</f>
        <v>13.03</v>
      </c>
      <c r="J12" s="522"/>
      <c r="K12" s="198" t="s">
        <v>16</v>
      </c>
    </row>
    <row r="13" spans="1:12" ht="25.5">
      <c r="A13" s="453">
        <v>11</v>
      </c>
      <c r="B13" s="318">
        <v>11</v>
      </c>
      <c r="C13" s="308" t="s">
        <v>734</v>
      </c>
      <c r="D13" s="367" t="s">
        <v>18</v>
      </c>
      <c r="E13" s="307" t="s">
        <v>729</v>
      </c>
      <c r="F13" s="318" t="s">
        <v>19</v>
      </c>
      <c r="G13" s="320">
        <v>9.0399999999999991</v>
      </c>
      <c r="H13" s="313"/>
      <c r="I13" s="322">
        <f>G13</f>
        <v>9.0399999999999991</v>
      </c>
      <c r="J13" s="522"/>
      <c r="K13" s="198" t="s">
        <v>16</v>
      </c>
    </row>
    <row r="14" spans="1:12" ht="25.5">
      <c r="A14" s="454">
        <v>12</v>
      </c>
      <c r="B14" s="312">
        <v>12</v>
      </c>
      <c r="C14" s="238" t="s">
        <v>735</v>
      </c>
      <c r="D14" s="368" t="s">
        <v>18</v>
      </c>
      <c r="E14" s="305" t="s">
        <v>14</v>
      </c>
      <c r="F14" s="369" t="s">
        <v>21</v>
      </c>
      <c r="G14" s="110">
        <v>13.39</v>
      </c>
      <c r="H14" s="393">
        <f>G14</f>
        <v>13.39</v>
      </c>
      <c r="I14" s="394"/>
      <c r="J14" s="522"/>
      <c r="K14" s="198" t="s">
        <v>16</v>
      </c>
    </row>
    <row r="15" spans="1:12" ht="25.5">
      <c r="A15" s="454">
        <v>13</v>
      </c>
      <c r="B15" s="312">
        <v>13</v>
      </c>
      <c r="C15" s="238" t="s">
        <v>81</v>
      </c>
      <c r="D15" s="368" t="s">
        <v>18</v>
      </c>
      <c r="E15" s="446" t="s">
        <v>729</v>
      </c>
      <c r="F15" s="312" t="s">
        <v>21</v>
      </c>
      <c r="G15" s="110">
        <v>18.829999999999998</v>
      </c>
      <c r="H15" s="393">
        <f>G15</f>
        <v>18.829999999999998</v>
      </c>
      <c r="I15" s="394"/>
      <c r="J15" s="522"/>
      <c r="K15" s="198" t="s">
        <v>16</v>
      </c>
    </row>
    <row r="16" spans="1:12">
      <c r="A16" s="455"/>
      <c r="B16" s="456"/>
      <c r="C16" s="457" t="s">
        <v>117</v>
      </c>
      <c r="D16" s="321"/>
      <c r="E16" s="321"/>
      <c r="F16" s="321"/>
      <c r="G16" s="397">
        <f>SUM(G3:G15)</f>
        <v>122.37</v>
      </c>
      <c r="H16" s="398">
        <f>SUM(H3:H15)</f>
        <v>62.480000000000004</v>
      </c>
      <c r="I16" s="458">
        <f>SUM(I3:I15)</f>
        <v>59.89</v>
      </c>
      <c r="J16" s="525">
        <f>H16+I16</f>
        <v>122.37</v>
      </c>
      <c r="K16" s="389"/>
      <c r="L16" s="341"/>
    </row>
    <row r="17" spans="1:1025">
      <c r="A17" s="459"/>
      <c r="B17" s="460"/>
      <c r="C17" s="461"/>
      <c r="D17" s="462"/>
      <c r="E17" s="69" t="s">
        <v>751</v>
      </c>
      <c r="F17" s="462"/>
      <c r="G17" s="526">
        <f>H16+I16</f>
        <v>122.37</v>
      </c>
      <c r="H17" s="463"/>
      <c r="I17" s="463"/>
      <c r="J17" s="524"/>
      <c r="K17" s="389"/>
      <c r="L17" s="341"/>
    </row>
    <row r="18" spans="1:1025">
      <c r="A18" s="459"/>
      <c r="B18" s="460"/>
      <c r="C18" s="3" t="s">
        <v>102</v>
      </c>
      <c r="D18" s="462"/>
      <c r="E18" s="462"/>
      <c r="F18" s="462"/>
      <c r="G18" s="462"/>
      <c r="H18" s="463"/>
      <c r="I18" s="463"/>
      <c r="J18" s="524"/>
      <c r="K18" s="389"/>
      <c r="L18" s="341"/>
    </row>
    <row r="19" spans="1:1025" ht="30">
      <c r="A19" s="459"/>
      <c r="B19" s="460"/>
      <c r="C19" s="51" t="s">
        <v>103</v>
      </c>
      <c r="D19" s="52" t="s">
        <v>37</v>
      </c>
      <c r="E19" s="50"/>
      <c r="F19" s="462"/>
      <c r="G19" s="462"/>
      <c r="H19" s="463"/>
      <c r="I19" s="463"/>
      <c r="J19" s="524"/>
      <c r="K19" s="389"/>
      <c r="L19" s="341"/>
    </row>
    <row r="20" spans="1:1025">
      <c r="A20" s="459"/>
      <c r="B20" s="460"/>
      <c r="C20" s="51" t="s">
        <v>104</v>
      </c>
      <c r="D20" s="52" t="s">
        <v>18</v>
      </c>
      <c r="E20"/>
      <c r="F20" s="462"/>
      <c r="G20" s="462"/>
      <c r="H20" s="463"/>
      <c r="I20" s="463"/>
      <c r="J20" s="524"/>
      <c r="K20" s="389"/>
      <c r="L20" s="341"/>
    </row>
    <row r="21" spans="1:1025">
      <c r="A21" s="459"/>
      <c r="B21" s="460"/>
      <c r="C21" s="51" t="s">
        <v>105</v>
      </c>
      <c r="D21" s="52" t="s">
        <v>79</v>
      </c>
      <c r="E21"/>
      <c r="F21" s="462"/>
      <c r="G21" s="462"/>
      <c r="H21" s="463"/>
      <c r="I21" s="463"/>
      <c r="J21" s="524"/>
      <c r="K21" s="389"/>
      <c r="L21" s="341"/>
    </row>
    <row r="22" spans="1:1025">
      <c r="A22" s="459"/>
      <c r="B22" s="460"/>
      <c r="C22" s="51" t="s">
        <v>106</v>
      </c>
      <c r="D22" s="52" t="s">
        <v>107</v>
      </c>
      <c r="E22"/>
      <c r="F22" s="462"/>
      <c r="G22" s="462"/>
      <c r="H22" s="463"/>
      <c r="I22" s="463"/>
      <c r="J22" s="524"/>
      <c r="K22" s="389"/>
      <c r="L22" s="341"/>
    </row>
    <row r="23" spans="1:1025" ht="30">
      <c r="A23" s="459"/>
      <c r="B23" s="460"/>
      <c r="C23" s="51" t="s">
        <v>108</v>
      </c>
      <c r="D23" s="52" t="s">
        <v>49</v>
      </c>
      <c r="E23"/>
      <c r="F23" s="462"/>
      <c r="G23" s="462"/>
      <c r="H23" s="463"/>
      <c r="I23" s="463"/>
      <c r="J23" s="524"/>
      <c r="K23" s="389"/>
      <c r="L23" s="341"/>
    </row>
    <row r="24" spans="1:1025">
      <c r="A24" s="459"/>
      <c r="B24" s="460"/>
      <c r="C24" s="461"/>
      <c r="D24" s="86"/>
      <c r="E24"/>
      <c r="F24" s="462"/>
      <c r="G24" s="462"/>
      <c r="H24" s="463"/>
      <c r="I24" s="463"/>
      <c r="J24" s="524"/>
      <c r="K24" s="389"/>
      <c r="L24" s="341"/>
    </row>
    <row r="25" spans="1:1025">
      <c r="B25" s="301"/>
    </row>
    <row r="26" spans="1:1025" s="339" customFormat="1" ht="48.75" customHeight="1">
      <c r="C26" s="55" t="s">
        <v>111</v>
      </c>
      <c r="D26" s="617" t="s">
        <v>818</v>
      </c>
      <c r="E26" s="617"/>
      <c r="F26" s="617"/>
      <c r="G26" s="617"/>
      <c r="H26" s="617"/>
      <c r="I26" s="617"/>
      <c r="J26" s="617"/>
      <c r="K26" s="617"/>
      <c r="L26" s="602">
        <f>H16</f>
        <v>62.480000000000004</v>
      </c>
      <c r="AMJ26"/>
      <c r="AMK26"/>
    </row>
    <row r="27" spans="1:1025" s="339" customFormat="1" ht="30" customHeight="1">
      <c r="C27" s="580" t="s">
        <v>115</v>
      </c>
      <c r="D27" s="619" t="s">
        <v>820</v>
      </c>
      <c r="E27" s="619"/>
      <c r="F27" s="619"/>
      <c r="G27" s="619"/>
      <c r="H27" s="619"/>
      <c r="I27" s="619"/>
      <c r="J27" s="619"/>
      <c r="K27" s="619"/>
      <c r="L27" s="603">
        <f>I16</f>
        <v>59.89</v>
      </c>
      <c r="AMJ27"/>
      <c r="AMK27"/>
    </row>
    <row r="28" spans="1:1025">
      <c r="C28" s="309"/>
      <c r="D28" s="563"/>
      <c r="E28" s="563"/>
      <c r="F28" s="563"/>
      <c r="G28" s="563"/>
      <c r="H28" s="520"/>
      <c r="I28" s="520"/>
      <c r="K28" s="601"/>
      <c r="L28" s="605">
        <f>SUM(L26:L27)</f>
        <v>122.37</v>
      </c>
    </row>
    <row r="29" spans="1:1025">
      <c r="C29" s="309"/>
      <c r="D29" s="563"/>
      <c r="E29" s="563"/>
      <c r="F29" s="563"/>
      <c r="G29" s="563"/>
      <c r="H29" s="520"/>
      <c r="I29" s="520"/>
      <c r="K29" s="601"/>
      <c r="L29" s="604"/>
    </row>
    <row r="30" spans="1:1025" ht="30">
      <c r="C30" s="258" t="s">
        <v>821</v>
      </c>
      <c r="D30" s="120"/>
      <c r="E30" s="120"/>
      <c r="J30" s="301"/>
      <c r="K30" s="301"/>
      <c r="L30" s="259">
        <f>M10</f>
        <v>0</v>
      </c>
    </row>
    <row r="31" spans="1:1025">
      <c r="C31" s="309"/>
    </row>
    <row r="32" spans="1:1025">
      <c r="C32" s="309"/>
    </row>
    <row r="33" spans="3:3">
      <c r="C33" s="309"/>
    </row>
    <row r="34" spans="3:3">
      <c r="C34" s="309"/>
    </row>
    <row r="35" spans="3:3">
      <c r="C35" s="309"/>
    </row>
    <row r="36" spans="3:3">
      <c r="C36" s="309"/>
    </row>
    <row r="37" spans="3:3">
      <c r="C37" s="309"/>
    </row>
    <row r="38" spans="3:3">
      <c r="C38" s="309"/>
    </row>
    <row r="39" spans="3:3">
      <c r="C39" s="309"/>
    </row>
  </sheetData>
  <mergeCells count="2">
    <mergeCell ref="D26:K26"/>
    <mergeCell ref="D27:K2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AMK57"/>
  <sheetViews>
    <sheetView topLeftCell="A25" zoomScaleNormal="100" workbookViewId="0">
      <selection activeCell="B32" sqref="B32"/>
    </sheetView>
  </sheetViews>
  <sheetFormatPr defaultColWidth="11.5703125" defaultRowHeight="15"/>
  <cols>
    <col min="1" max="1" width="4.28515625" style="128" customWidth="1"/>
    <col min="2" max="2" width="20.42578125" style="464" customWidth="1"/>
    <col min="3" max="3" width="11.5703125" style="129"/>
    <col min="4" max="4" width="13.5703125" style="129" customWidth="1"/>
    <col min="5" max="5" width="13.7109375" style="168" customWidth="1"/>
    <col min="6" max="6" width="11.140625" style="129" customWidth="1"/>
    <col min="7" max="7" width="9" style="129" customWidth="1"/>
    <col min="8" max="8" width="10.28515625" style="129" customWidth="1"/>
    <col min="9" max="9" width="12.42578125" style="129" customWidth="1"/>
    <col min="10" max="10" width="11.5703125" style="129"/>
    <col min="11" max="11" width="10.140625" style="129" customWidth="1"/>
    <col min="12" max="12" width="11.5703125" style="129"/>
    <col min="13" max="13" width="8.5703125" style="129" customWidth="1"/>
    <col min="14" max="256" width="11.5703125" style="129"/>
    <col min="257" max="257" width="4.28515625" style="129" customWidth="1"/>
    <col min="258" max="258" width="20.42578125" style="129" customWidth="1"/>
    <col min="259" max="259" width="11.5703125" style="129"/>
    <col min="260" max="260" width="13.5703125" style="129" customWidth="1"/>
    <col min="261" max="261" width="8.7109375" style="129" customWidth="1"/>
    <col min="262" max="262" width="11.85546875" style="129" customWidth="1"/>
    <col min="263" max="264" width="11.5703125" style="129"/>
    <col min="265" max="266" width="14.140625" style="129" customWidth="1"/>
    <col min="267" max="512" width="11.5703125" style="129"/>
    <col min="513" max="513" width="4.28515625" style="129" customWidth="1"/>
    <col min="514" max="514" width="20.42578125" style="129" customWidth="1"/>
    <col min="515" max="515" width="11.5703125" style="129"/>
    <col min="516" max="516" width="13.5703125" style="129" customWidth="1"/>
    <col min="517" max="517" width="8.7109375" style="129" customWidth="1"/>
    <col min="518" max="518" width="11.85546875" style="129" customWidth="1"/>
    <col min="519" max="520" width="11.5703125" style="129"/>
    <col min="521" max="522" width="14.140625" style="129" customWidth="1"/>
    <col min="523" max="768" width="11.5703125" style="129"/>
    <col min="769" max="769" width="4.28515625" style="129" customWidth="1"/>
    <col min="770" max="770" width="20.42578125" style="129" customWidth="1"/>
    <col min="771" max="771" width="11.5703125" style="129"/>
    <col min="772" max="772" width="13.5703125" style="129" customWidth="1"/>
    <col min="773" max="773" width="8.7109375" style="129" customWidth="1"/>
    <col min="774" max="774" width="11.85546875" style="129" customWidth="1"/>
    <col min="775" max="776" width="11.5703125" style="129"/>
    <col min="777" max="778" width="14.140625" style="129" customWidth="1"/>
    <col min="779" max="1025" width="11.5703125" style="129"/>
  </cols>
  <sheetData>
    <row r="1" spans="1:18">
      <c r="A1" s="173"/>
      <c r="B1" s="261"/>
      <c r="C1" s="295"/>
      <c r="D1" s="295"/>
      <c r="E1" s="169"/>
    </row>
    <row r="2" spans="1:18">
      <c r="A2" s="173"/>
      <c r="B2" s="465" t="s">
        <v>736</v>
      </c>
      <c r="C2" s="295"/>
      <c r="D2" s="295"/>
      <c r="E2" s="169"/>
    </row>
    <row r="3" spans="1:18">
      <c r="A3" s="173"/>
      <c r="B3" s="261"/>
      <c r="C3" s="295"/>
      <c r="D3" s="295"/>
      <c r="E3" s="169"/>
    </row>
    <row r="4" spans="1:18" ht="30">
      <c r="A4" s="264"/>
      <c r="B4" s="264" t="s">
        <v>344</v>
      </c>
      <c r="C4" s="264"/>
      <c r="D4" s="134" t="s">
        <v>345</v>
      </c>
      <c r="E4" s="134" t="s">
        <v>4</v>
      </c>
      <c r="F4" s="134" t="s">
        <v>5</v>
      </c>
      <c r="G4" s="347" t="s">
        <v>737</v>
      </c>
      <c r="H4" s="265" t="s">
        <v>8</v>
      </c>
      <c r="I4" s="224" t="s">
        <v>9</v>
      </c>
      <c r="J4" s="272" t="s">
        <v>10</v>
      </c>
      <c r="K4" s="234" t="s">
        <v>11</v>
      </c>
      <c r="L4" s="267" t="s">
        <v>498</v>
      </c>
      <c r="M4" s="260"/>
    </row>
    <row r="5" spans="1:18" ht="45">
      <c r="A5" s="510">
        <v>1</v>
      </c>
      <c r="B5" s="148" t="s">
        <v>738</v>
      </c>
      <c r="C5" s="345" t="s">
        <v>739</v>
      </c>
      <c r="D5" s="511" t="s">
        <v>79</v>
      </c>
      <c r="E5" s="147" t="s">
        <v>14</v>
      </c>
      <c r="F5" s="345" t="s">
        <v>21</v>
      </c>
      <c r="G5" s="150">
        <v>13.5</v>
      </c>
      <c r="H5" s="354"/>
      <c r="I5" s="150">
        <f>G5</f>
        <v>13.5</v>
      </c>
      <c r="J5" s="354"/>
      <c r="K5" s="354"/>
      <c r="L5" s="354"/>
      <c r="M5" s="466" t="s">
        <v>16</v>
      </c>
    </row>
    <row r="6" spans="1:18">
      <c r="A6" s="510"/>
      <c r="B6" s="148"/>
      <c r="C6" s="345" t="s">
        <v>740</v>
      </c>
      <c r="D6" s="511" t="s">
        <v>79</v>
      </c>
      <c r="E6" s="150"/>
      <c r="F6" s="345" t="s">
        <v>21</v>
      </c>
      <c r="G6" s="150">
        <v>12.3</v>
      </c>
      <c r="H6" s="354"/>
      <c r="I6" s="150">
        <f>G6</f>
        <v>12.3</v>
      </c>
      <c r="J6" s="354"/>
      <c r="K6" s="354"/>
      <c r="L6" s="354"/>
      <c r="M6" s="466" t="s">
        <v>16</v>
      </c>
    </row>
    <row r="7" spans="1:18">
      <c r="A7" s="354"/>
      <c r="B7" s="135" t="s">
        <v>117</v>
      </c>
      <c r="C7" s="144">
        <f>G5+G6</f>
        <v>25.8</v>
      </c>
      <c r="D7" s="354"/>
      <c r="E7" s="144"/>
      <c r="F7" s="512"/>
      <c r="G7" s="512"/>
      <c r="H7" s="354"/>
      <c r="I7" s="354"/>
      <c r="J7" s="354"/>
      <c r="K7" s="354"/>
      <c r="L7" s="354"/>
    </row>
    <row r="8" spans="1:18" ht="45">
      <c r="A8" s="267">
        <v>2</v>
      </c>
      <c r="B8" s="157" t="s">
        <v>741</v>
      </c>
      <c r="C8" s="267" t="s">
        <v>739</v>
      </c>
      <c r="D8" s="513" t="s">
        <v>79</v>
      </c>
      <c r="E8" s="158" t="s">
        <v>14</v>
      </c>
      <c r="F8" s="267" t="s">
        <v>21</v>
      </c>
      <c r="G8" s="136">
        <v>6</v>
      </c>
      <c r="H8" s="354"/>
      <c r="I8" s="354"/>
      <c r="J8" s="354"/>
      <c r="K8" s="354"/>
      <c r="L8" s="136">
        <f>G8</f>
        <v>6</v>
      </c>
      <c r="M8" s="467" t="s">
        <v>474</v>
      </c>
    </row>
    <row r="9" spans="1:18">
      <c r="A9" s="267"/>
      <c r="B9" s="157"/>
      <c r="C9" s="267" t="s">
        <v>740</v>
      </c>
      <c r="D9" s="513" t="s">
        <v>79</v>
      </c>
      <c r="E9" s="136"/>
      <c r="F9" s="267" t="s">
        <v>21</v>
      </c>
      <c r="G9" s="136">
        <v>7.4</v>
      </c>
      <c r="H9" s="354"/>
      <c r="I9" s="354"/>
      <c r="J9" s="354"/>
      <c r="K9" s="354"/>
      <c r="L9" s="136">
        <f>G9</f>
        <v>7.4</v>
      </c>
      <c r="M9" s="467" t="s">
        <v>474</v>
      </c>
    </row>
    <row r="10" spans="1:18">
      <c r="A10" s="354"/>
      <c r="B10" s="135" t="s">
        <v>117</v>
      </c>
      <c r="C10" s="144">
        <f>G8+G9</f>
        <v>13.4</v>
      </c>
      <c r="D10" s="354"/>
      <c r="E10" s="144"/>
      <c r="F10" s="512"/>
      <c r="G10" s="512"/>
      <c r="H10" s="354"/>
      <c r="I10" s="354"/>
      <c r="J10" s="354"/>
      <c r="K10" s="354"/>
      <c r="L10" s="354"/>
    </row>
    <row r="11" spans="1:18" ht="30">
      <c r="A11" s="267">
        <v>3</v>
      </c>
      <c r="B11" s="157" t="s">
        <v>742</v>
      </c>
      <c r="C11" s="267" t="s">
        <v>739</v>
      </c>
      <c r="D11" s="513" t="s">
        <v>79</v>
      </c>
      <c r="E11" s="158" t="s">
        <v>14</v>
      </c>
      <c r="F11" s="267" t="s">
        <v>21</v>
      </c>
      <c r="G11" s="136">
        <v>4.7</v>
      </c>
      <c r="H11" s="354"/>
      <c r="I11" s="354"/>
      <c r="J11" s="354"/>
      <c r="K11" s="354"/>
      <c r="L11" s="136">
        <f>G11</f>
        <v>4.7</v>
      </c>
      <c r="M11" s="467" t="s">
        <v>474</v>
      </c>
      <c r="O11"/>
      <c r="P11"/>
      <c r="Q11"/>
      <c r="R11"/>
    </row>
    <row r="12" spans="1:18">
      <c r="A12" s="267"/>
      <c r="B12" s="157"/>
      <c r="C12" s="267" t="s">
        <v>740</v>
      </c>
      <c r="D12" s="513" t="s">
        <v>79</v>
      </c>
      <c r="E12" s="136"/>
      <c r="F12" s="267" t="s">
        <v>21</v>
      </c>
      <c r="G12" s="136">
        <v>8.1999999999999993</v>
      </c>
      <c r="H12" s="354"/>
      <c r="I12" s="354"/>
      <c r="J12" s="354"/>
      <c r="K12" s="354"/>
      <c r="L12" s="136">
        <f>G12</f>
        <v>8.1999999999999993</v>
      </c>
      <c r="M12" s="467" t="s">
        <v>474</v>
      </c>
      <c r="O12"/>
      <c r="P12"/>
      <c r="Q12"/>
      <c r="R12"/>
    </row>
    <row r="13" spans="1:18">
      <c r="A13" s="354"/>
      <c r="B13" s="135" t="s">
        <v>117</v>
      </c>
      <c r="C13" s="144">
        <f>G11+G12</f>
        <v>12.899999999999999</v>
      </c>
      <c r="D13" s="354"/>
      <c r="E13" s="144"/>
      <c r="F13" s="512"/>
      <c r="G13" s="512"/>
      <c r="H13" s="354"/>
      <c r="I13" s="354"/>
      <c r="J13" s="354"/>
      <c r="K13" s="354"/>
      <c r="L13" s="354"/>
      <c r="O13"/>
      <c r="P13"/>
      <c r="Q13"/>
      <c r="R13"/>
    </row>
    <row r="14" spans="1:18" ht="30">
      <c r="A14" s="267">
        <v>4</v>
      </c>
      <c r="B14" s="514" t="s">
        <v>743</v>
      </c>
      <c r="C14" s="157" t="s">
        <v>739</v>
      </c>
      <c r="D14" s="513" t="s">
        <v>79</v>
      </c>
      <c r="E14" s="158" t="s">
        <v>14</v>
      </c>
      <c r="F14" s="267" t="s">
        <v>21</v>
      </c>
      <c r="G14" s="136">
        <v>19.45</v>
      </c>
      <c r="H14" s="354"/>
      <c r="I14" s="354"/>
      <c r="J14" s="354"/>
      <c r="K14" s="354"/>
      <c r="L14" s="515">
        <f>G14</f>
        <v>19.45</v>
      </c>
      <c r="M14" s="467" t="s">
        <v>474</v>
      </c>
      <c r="O14"/>
      <c r="P14"/>
      <c r="Q14"/>
      <c r="R14"/>
    </row>
    <row r="15" spans="1:18">
      <c r="A15" s="267"/>
      <c r="B15" s="157"/>
      <c r="C15" s="516" t="s">
        <v>740</v>
      </c>
      <c r="D15" s="513" t="s">
        <v>79</v>
      </c>
      <c r="E15" s="136"/>
      <c r="F15" s="267" t="s">
        <v>21</v>
      </c>
      <c r="G15" s="136">
        <v>17.52</v>
      </c>
      <c r="H15" s="354"/>
      <c r="I15" s="354"/>
      <c r="J15" s="354"/>
      <c r="K15" s="354"/>
      <c r="L15" s="136">
        <f>G15</f>
        <v>17.52</v>
      </c>
      <c r="M15" s="467" t="s">
        <v>474</v>
      </c>
      <c r="O15"/>
      <c r="P15"/>
      <c r="Q15"/>
      <c r="R15"/>
    </row>
    <row r="16" spans="1:18">
      <c r="A16" s="354"/>
      <c r="B16" s="135" t="s">
        <v>117</v>
      </c>
      <c r="C16" s="144">
        <f>G14+G15</f>
        <v>36.97</v>
      </c>
      <c r="D16" s="354"/>
      <c r="E16" s="144"/>
      <c r="F16" s="512"/>
      <c r="G16" s="512"/>
      <c r="H16" s="354"/>
      <c r="I16" s="354"/>
      <c r="J16" s="354"/>
      <c r="K16" s="354"/>
      <c r="L16" s="354"/>
      <c r="O16"/>
      <c r="P16"/>
      <c r="Q16"/>
      <c r="R16"/>
    </row>
    <row r="17" spans="1:18" ht="45">
      <c r="A17" s="345">
        <v>5</v>
      </c>
      <c r="B17" s="148" t="s">
        <v>744</v>
      </c>
      <c r="C17" s="517" t="s">
        <v>739</v>
      </c>
      <c r="D17" s="511" t="s">
        <v>79</v>
      </c>
      <c r="E17" s="147" t="s">
        <v>14</v>
      </c>
      <c r="F17" s="345" t="s">
        <v>21</v>
      </c>
      <c r="G17" s="150">
        <v>6.87</v>
      </c>
      <c r="H17" s="354"/>
      <c r="I17" s="150">
        <f>G17</f>
        <v>6.87</v>
      </c>
      <c r="J17" s="354"/>
      <c r="K17" s="354"/>
      <c r="L17" s="354"/>
      <c r="M17" s="466" t="s">
        <v>16</v>
      </c>
      <c r="O17"/>
      <c r="P17"/>
      <c r="Q17"/>
      <c r="R17"/>
    </row>
    <row r="18" spans="1:18">
      <c r="A18" s="345"/>
      <c r="B18" s="148"/>
      <c r="C18" s="517" t="s">
        <v>740</v>
      </c>
      <c r="D18" s="511" t="s">
        <v>79</v>
      </c>
      <c r="E18" s="150"/>
      <c r="F18" s="345" t="s">
        <v>21</v>
      </c>
      <c r="G18" s="150">
        <v>10.45</v>
      </c>
      <c r="H18" s="354"/>
      <c r="I18" s="150">
        <f>G18</f>
        <v>10.45</v>
      </c>
      <c r="J18" s="354"/>
      <c r="K18" s="354"/>
      <c r="L18" s="354"/>
      <c r="M18" s="466" t="s">
        <v>16</v>
      </c>
      <c r="O18"/>
      <c r="P18"/>
      <c r="Q18"/>
      <c r="R18"/>
    </row>
    <row r="19" spans="1:18">
      <c r="A19" s="354"/>
      <c r="B19" s="135" t="s">
        <v>117</v>
      </c>
      <c r="C19" s="144">
        <f>G17+G18</f>
        <v>17.32</v>
      </c>
      <c r="D19" s="354"/>
      <c r="E19" s="144"/>
      <c r="F19" s="512"/>
      <c r="G19" s="512"/>
      <c r="H19" s="354"/>
      <c r="I19" s="354"/>
      <c r="J19" s="354"/>
      <c r="K19" s="354"/>
      <c r="L19" s="354"/>
    </row>
    <row r="20" spans="1:18" ht="45">
      <c r="A20" s="345">
        <v>6</v>
      </c>
      <c r="B20" s="148" t="s">
        <v>745</v>
      </c>
      <c r="C20" s="517" t="s">
        <v>739</v>
      </c>
      <c r="D20" s="511" t="s">
        <v>79</v>
      </c>
      <c r="E20" s="147" t="s">
        <v>14</v>
      </c>
      <c r="F20" s="345" t="s">
        <v>21</v>
      </c>
      <c r="G20" s="150">
        <v>11.45</v>
      </c>
      <c r="H20" s="354"/>
      <c r="I20" s="150">
        <f>G20</f>
        <v>11.45</v>
      </c>
      <c r="J20" s="354"/>
      <c r="K20" s="354"/>
      <c r="L20" s="354"/>
      <c r="M20" s="466" t="s">
        <v>16</v>
      </c>
    </row>
    <row r="21" spans="1:18">
      <c r="A21" s="345"/>
      <c r="B21" s="148"/>
      <c r="C21" s="517" t="s">
        <v>740</v>
      </c>
      <c r="D21" s="511" t="s">
        <v>79</v>
      </c>
      <c r="E21" s="150"/>
      <c r="F21" s="345" t="s">
        <v>21</v>
      </c>
      <c r="G21" s="150">
        <v>10.67</v>
      </c>
      <c r="H21" s="354"/>
      <c r="I21" s="150">
        <f>G21</f>
        <v>10.67</v>
      </c>
      <c r="J21" s="354"/>
      <c r="K21" s="354"/>
      <c r="L21" s="354"/>
      <c r="M21" s="466" t="s">
        <v>16</v>
      </c>
    </row>
    <row r="22" spans="1:18">
      <c r="A22" s="354"/>
      <c r="B22" s="135" t="s">
        <v>117</v>
      </c>
      <c r="C22" s="354">
        <f>G20+G21</f>
        <v>22.119999999999997</v>
      </c>
      <c r="D22" s="518"/>
      <c r="E22" s="144"/>
      <c r="F22" s="512"/>
      <c r="G22" s="512"/>
      <c r="H22" s="354"/>
      <c r="I22" s="354"/>
      <c r="J22" s="354"/>
      <c r="K22" s="354"/>
      <c r="L22" s="354"/>
    </row>
    <row r="23" spans="1:18" ht="30">
      <c r="A23" s="345">
        <v>7</v>
      </c>
      <c r="B23" s="148" t="s">
        <v>746</v>
      </c>
      <c r="C23" s="517" t="s">
        <v>739</v>
      </c>
      <c r="D23" s="511" t="s">
        <v>79</v>
      </c>
      <c r="E23" s="147" t="s">
        <v>14</v>
      </c>
      <c r="F23" s="345" t="s">
        <v>21</v>
      </c>
      <c r="G23" s="150">
        <v>44.78</v>
      </c>
      <c r="H23" s="354"/>
      <c r="I23" s="150">
        <f>G23</f>
        <v>44.78</v>
      </c>
      <c r="J23" s="354"/>
      <c r="K23" s="354"/>
      <c r="L23" s="354"/>
      <c r="M23" s="466" t="s">
        <v>16</v>
      </c>
    </row>
    <row r="24" spans="1:18">
      <c r="A24" s="345"/>
      <c r="B24" s="148"/>
      <c r="C24" s="517" t="s">
        <v>740</v>
      </c>
      <c r="D24" s="511" t="s">
        <v>79</v>
      </c>
      <c r="E24" s="150"/>
      <c r="F24" s="345" t="s">
        <v>21</v>
      </c>
      <c r="G24" s="150">
        <v>39.06</v>
      </c>
      <c r="H24" s="354"/>
      <c r="I24" s="150">
        <f>G24</f>
        <v>39.06</v>
      </c>
      <c r="J24" s="354"/>
      <c r="K24" s="354"/>
      <c r="L24" s="354"/>
      <c r="M24" s="466" t="s">
        <v>16</v>
      </c>
    </row>
    <row r="25" spans="1:18" ht="30">
      <c r="A25" s="572"/>
      <c r="B25" s="573" t="s">
        <v>747</v>
      </c>
      <c r="C25" s="572">
        <v>3.75</v>
      </c>
      <c r="D25" s="574" t="s">
        <v>37</v>
      </c>
      <c r="E25" s="575" t="s">
        <v>748</v>
      </c>
      <c r="F25" s="572" t="s">
        <v>21</v>
      </c>
      <c r="G25" s="575">
        <v>3.75</v>
      </c>
      <c r="H25" s="354"/>
      <c r="I25" s="571"/>
      <c r="J25" s="570">
        <f>G25</f>
        <v>3.75</v>
      </c>
      <c r="K25" s="354"/>
      <c r="L25" s="354"/>
      <c r="M25" s="466" t="s">
        <v>16</v>
      </c>
    </row>
    <row r="26" spans="1:18">
      <c r="A26" s="354"/>
      <c r="B26" s="135" t="s">
        <v>749</v>
      </c>
      <c r="C26" s="354">
        <f>G23+G24</f>
        <v>83.84</v>
      </c>
      <c r="D26" s="518"/>
      <c r="E26" s="144"/>
      <c r="F26" s="512"/>
      <c r="G26" s="512"/>
      <c r="H26" s="354"/>
      <c r="I26" s="354"/>
      <c r="J26" s="354"/>
      <c r="K26" s="354"/>
      <c r="L26" s="354"/>
    </row>
    <row r="27" spans="1:18" ht="30">
      <c r="A27" s="267">
        <v>8</v>
      </c>
      <c r="B27" s="157" t="s">
        <v>750</v>
      </c>
      <c r="C27" s="516" t="s">
        <v>739</v>
      </c>
      <c r="D27" s="513" t="s">
        <v>79</v>
      </c>
      <c r="E27" s="158" t="s">
        <v>14</v>
      </c>
      <c r="F27" s="267" t="s">
        <v>21</v>
      </c>
      <c r="G27" s="136">
        <v>31.18</v>
      </c>
      <c r="H27" s="354"/>
      <c r="I27" s="354"/>
      <c r="J27" s="354"/>
      <c r="K27" s="354"/>
      <c r="L27" s="136">
        <f>G27</f>
        <v>31.18</v>
      </c>
      <c r="M27" s="467" t="s">
        <v>474</v>
      </c>
    </row>
    <row r="28" spans="1:18">
      <c r="A28" s="267"/>
      <c r="B28" s="157"/>
      <c r="C28" s="516" t="s">
        <v>740</v>
      </c>
      <c r="D28" s="513" t="s">
        <v>79</v>
      </c>
      <c r="E28" s="136"/>
      <c r="F28" s="267" t="s">
        <v>21</v>
      </c>
      <c r="G28" s="136">
        <v>28.08</v>
      </c>
      <c r="H28" s="354"/>
      <c r="I28" s="354"/>
      <c r="J28" s="354"/>
      <c r="K28" s="354"/>
      <c r="L28" s="136">
        <f>G28</f>
        <v>28.08</v>
      </c>
      <c r="M28" s="467" t="s">
        <v>474</v>
      </c>
    </row>
    <row r="29" spans="1:18">
      <c r="A29" s="354"/>
      <c r="B29" s="135" t="s">
        <v>749</v>
      </c>
      <c r="C29" s="354">
        <f>G27+G28</f>
        <v>59.26</v>
      </c>
      <c r="D29" s="518"/>
      <c r="E29" s="144"/>
      <c r="F29" s="512"/>
      <c r="G29" s="512"/>
      <c r="H29" s="354"/>
      <c r="I29" s="354"/>
      <c r="J29" s="354"/>
      <c r="K29" s="354"/>
      <c r="L29" s="354"/>
    </row>
    <row r="30" spans="1:18">
      <c r="A30" s="354"/>
      <c r="B30" s="135" t="s">
        <v>117</v>
      </c>
      <c r="C30" s="354">
        <f>C7+C10+C13+C16+C19+C22+C25+C26+C29</f>
        <v>275.36</v>
      </c>
      <c r="D30" s="518"/>
      <c r="E30" s="144"/>
      <c r="F30" s="512"/>
      <c r="G30" s="512"/>
      <c r="H30" s="519">
        <f>SUM(H5:H29)</f>
        <v>0</v>
      </c>
      <c r="I30" s="150">
        <f>SUM(I5:I29)</f>
        <v>149.08000000000001</v>
      </c>
      <c r="J30" s="154">
        <f>SUM(J5:J29)</f>
        <v>3.75</v>
      </c>
      <c r="K30" s="145">
        <f>SUM(K5:K29)</f>
        <v>0</v>
      </c>
      <c r="L30" s="136">
        <f>SUM(L5:L29)</f>
        <v>122.52999999999999</v>
      </c>
      <c r="M30" s="468">
        <f>SUM(H30:K30)</f>
        <v>152.83000000000001</v>
      </c>
    </row>
    <row r="31" spans="1:18">
      <c r="A31" s="173"/>
      <c r="B31" s="261" t="s">
        <v>101</v>
      </c>
      <c r="C31" s="173">
        <f>SUM(H30:L30)</f>
        <v>275.36</v>
      </c>
      <c r="D31" s="295"/>
      <c r="E31" s="169"/>
      <c r="H31" s="173"/>
      <c r="I31" s="173"/>
      <c r="J31" s="173"/>
      <c r="K31" s="173"/>
      <c r="L31" s="173"/>
    </row>
    <row r="32" spans="1:18">
      <c r="A32" s="173"/>
      <c r="B32" s="261" t="s">
        <v>751</v>
      </c>
      <c r="C32" s="469">
        <f>C7+C19+C22+C26+C25</f>
        <v>152.83000000000001</v>
      </c>
      <c r="D32" s="295"/>
      <c r="E32" s="169"/>
      <c r="H32" s="173"/>
      <c r="I32" s="173"/>
      <c r="J32" s="173"/>
      <c r="K32" s="173"/>
      <c r="L32" s="173"/>
    </row>
    <row r="33" spans="1:11">
      <c r="A33" s="173"/>
      <c r="B33" s="261" t="s">
        <v>101</v>
      </c>
      <c r="C33" s="470">
        <f>SUM(H30:K30)</f>
        <v>152.83000000000001</v>
      </c>
      <c r="D33" s="295"/>
      <c r="E33" s="169"/>
    </row>
    <row r="34" spans="1:11">
      <c r="A34" s="173"/>
      <c r="B34" s="261"/>
      <c r="C34" s="295"/>
      <c r="D34" s="295"/>
      <c r="E34" s="169"/>
    </row>
    <row r="35" spans="1:11">
      <c r="A35" s="173"/>
      <c r="B35" s="173" t="s">
        <v>102</v>
      </c>
      <c r="C35" s="174"/>
      <c r="D35" s="295"/>
      <c r="E35" s="169"/>
    </row>
    <row r="36" spans="1:11" ht="30">
      <c r="A36" s="173"/>
      <c r="B36" s="175" t="s">
        <v>103</v>
      </c>
      <c r="C36" s="176" t="s">
        <v>37</v>
      </c>
      <c r="D36" s="295"/>
      <c r="E36" s="169"/>
    </row>
    <row r="37" spans="1:11">
      <c r="A37" s="173"/>
      <c r="B37" s="175" t="s">
        <v>104</v>
      </c>
      <c r="C37" s="176" t="s">
        <v>18</v>
      </c>
      <c r="D37" s="295"/>
      <c r="E37" s="169"/>
    </row>
    <row r="38" spans="1:11">
      <c r="A38" s="173"/>
      <c r="B38" s="175" t="s">
        <v>105</v>
      </c>
      <c r="C38" s="176" t="s">
        <v>79</v>
      </c>
      <c r="D38" s="295"/>
      <c r="E38" s="169"/>
    </row>
    <row r="39" spans="1:11">
      <c r="A39" s="173"/>
      <c r="B39" s="175" t="s">
        <v>106</v>
      </c>
      <c r="C39" s="176" t="s">
        <v>107</v>
      </c>
      <c r="D39" s="295"/>
      <c r="E39" s="169"/>
    </row>
    <row r="40" spans="1:11" ht="30">
      <c r="A40" s="173"/>
      <c r="B40" s="175" t="s">
        <v>108</v>
      </c>
      <c r="C40" s="176" t="s">
        <v>49</v>
      </c>
      <c r="D40" s="295"/>
      <c r="E40" s="169"/>
    </row>
    <row r="41" spans="1:11">
      <c r="A41" s="173"/>
      <c r="B41" s="175"/>
      <c r="C41" s="176"/>
      <c r="D41" s="295"/>
      <c r="E41" s="169"/>
    </row>
    <row r="42" spans="1:11">
      <c r="A42" s="173"/>
      <c r="B42" s="261"/>
      <c r="C42" s="295"/>
      <c r="D42" s="295"/>
      <c r="E42" s="169"/>
    </row>
    <row r="43" spans="1:11" ht="36" customHeight="1">
      <c r="A43" s="173"/>
      <c r="B43" s="471" t="s">
        <v>109</v>
      </c>
      <c r="C43" s="616" t="s">
        <v>817</v>
      </c>
      <c r="D43" s="616"/>
      <c r="E43" s="616"/>
      <c r="F43" s="616"/>
      <c r="G43" s="616"/>
      <c r="H43" s="616"/>
      <c r="I43" s="616"/>
      <c r="J43" s="616"/>
      <c r="K43" s="203">
        <f>H30</f>
        <v>0</v>
      </c>
    </row>
    <row r="44" spans="1:11" ht="41.25" customHeight="1">
      <c r="A44" s="173"/>
      <c r="B44" s="472" t="s">
        <v>111</v>
      </c>
      <c r="C44" s="617" t="s">
        <v>818</v>
      </c>
      <c r="D44" s="617"/>
      <c r="E44" s="617"/>
      <c r="F44" s="617"/>
      <c r="G44" s="617"/>
      <c r="H44" s="617"/>
      <c r="I44" s="617"/>
      <c r="J44" s="617"/>
      <c r="K44" s="26">
        <f>I30</f>
        <v>149.08000000000001</v>
      </c>
    </row>
    <row r="45" spans="1:11" ht="39.75" customHeight="1">
      <c r="A45" s="173"/>
      <c r="B45" s="473" t="s">
        <v>113</v>
      </c>
      <c r="C45" s="618" t="s">
        <v>819</v>
      </c>
      <c r="D45" s="618"/>
      <c r="E45" s="618"/>
      <c r="F45" s="618"/>
      <c r="G45" s="618"/>
      <c r="H45" s="618"/>
      <c r="I45" s="618"/>
      <c r="J45" s="618"/>
      <c r="K45" s="14">
        <f>J30</f>
        <v>3.75</v>
      </c>
    </row>
    <row r="46" spans="1:11" ht="31.5" customHeight="1">
      <c r="A46" s="173"/>
      <c r="B46" s="474" t="s">
        <v>115</v>
      </c>
      <c r="C46" s="619" t="s">
        <v>820</v>
      </c>
      <c r="D46" s="619"/>
      <c r="E46" s="619"/>
      <c r="F46" s="619"/>
      <c r="G46" s="619"/>
      <c r="H46" s="619"/>
      <c r="I46" s="619"/>
      <c r="J46" s="619"/>
      <c r="K46" s="22">
        <f>K30</f>
        <v>0</v>
      </c>
    </row>
    <row r="47" spans="1:11">
      <c r="A47" s="173"/>
      <c r="B47" s="261"/>
      <c r="C47" s="295"/>
      <c r="D47" s="295"/>
      <c r="E47" s="169"/>
      <c r="K47" s="208">
        <f>SUM(K43:K46)</f>
        <v>152.83000000000001</v>
      </c>
    </row>
    <row r="48" spans="1:11">
      <c r="A48" s="173"/>
      <c r="B48" s="261"/>
      <c r="C48" s="295"/>
      <c r="D48" s="295"/>
      <c r="E48" s="169"/>
      <c r="K48" s="213"/>
    </row>
    <row r="49" spans="1:11" ht="30">
      <c r="A49" s="173"/>
      <c r="B49" s="258" t="s">
        <v>118</v>
      </c>
      <c r="C49" s="295"/>
      <c r="D49" s="295"/>
      <c r="E49" s="169"/>
      <c r="K49" s="259">
        <f>L30</f>
        <v>122.52999999999999</v>
      </c>
    </row>
    <row r="50" spans="1:11">
      <c r="A50" s="173"/>
      <c r="B50" s="261"/>
      <c r="C50" s="295"/>
      <c r="D50" s="295"/>
      <c r="E50" s="169"/>
    </row>
    <row r="51" spans="1:11">
      <c r="A51" s="173"/>
      <c r="B51" s="261"/>
      <c r="C51" s="295"/>
      <c r="D51" s="295"/>
      <c r="E51" s="169"/>
    </row>
    <row r="52" spans="1:11">
      <c r="A52" s="173"/>
      <c r="B52" s="261"/>
      <c r="C52" s="295"/>
      <c r="D52" s="295"/>
      <c r="E52" s="169"/>
    </row>
    <row r="53" spans="1:11">
      <c r="A53" s="173"/>
      <c r="B53" s="261"/>
      <c r="C53" s="295"/>
      <c r="D53" s="295"/>
      <c r="E53" s="169"/>
    </row>
    <row r="54" spans="1:11">
      <c r="A54" s="173"/>
      <c r="B54" s="261"/>
      <c r="C54" s="295"/>
      <c r="D54" s="295"/>
      <c r="E54" s="169"/>
    </row>
    <row r="55" spans="1:11">
      <c r="A55" s="173"/>
      <c r="B55" s="261"/>
      <c r="C55" s="295"/>
      <c r="D55" s="295"/>
      <c r="E55" s="169"/>
    </row>
    <row r="56" spans="1:11">
      <c r="A56" s="173"/>
      <c r="B56" s="261"/>
      <c r="C56" s="295"/>
      <c r="D56" s="295"/>
      <c r="E56" s="169"/>
    </row>
    <row r="57" spans="1:11">
      <c r="A57" s="173"/>
      <c r="B57" s="261"/>
      <c r="C57" s="295"/>
      <c r="D57" s="295"/>
      <c r="E57" s="169"/>
    </row>
  </sheetData>
  <mergeCells count="4">
    <mergeCell ref="C43:J43"/>
    <mergeCell ref="C44:J44"/>
    <mergeCell ref="C45:J45"/>
    <mergeCell ref="C46:J46"/>
  </mergeCells>
  <pageMargins left="0.7" right="0.7" top="0.75" bottom="0.75" header="0.51180555555555496" footer="0.51180555555555496"/>
  <pageSetup paperSize="9" scale="86" firstPageNumber="0" orientation="landscape" horizontalDpi="300" verticalDpi="30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MK78"/>
  <sheetViews>
    <sheetView topLeftCell="A32" zoomScaleNormal="100" workbookViewId="0">
      <selection activeCell="E64" sqref="E64"/>
    </sheetView>
  </sheetViews>
  <sheetFormatPr defaultColWidth="9.140625" defaultRowHeight="15"/>
  <cols>
    <col min="1" max="1" width="9" style="1" customWidth="1"/>
    <col min="2" max="2" width="32.85546875" style="2" customWidth="1"/>
    <col min="3" max="3" width="9.7109375" style="65" customWidth="1"/>
    <col min="4" max="4" width="26.140625" style="2" customWidth="1"/>
    <col min="5" max="5" width="13" style="1" customWidth="1"/>
    <col min="6" max="6" width="12" style="1" customWidth="1"/>
    <col min="7" max="7" width="10.42578125" style="45" customWidth="1"/>
    <col min="8" max="8" width="11" style="45" customWidth="1"/>
    <col min="9" max="9" width="11.85546875" style="45" customWidth="1"/>
    <col min="10" max="10" width="11.5703125" style="45" customWidth="1"/>
    <col min="11" max="11" width="9.7109375" style="45" customWidth="1"/>
    <col min="12" max="1025" width="9.140625" style="2"/>
  </cols>
  <sheetData>
    <row r="1" spans="1:12">
      <c r="A1" s="66"/>
      <c r="B1" s="67" t="s">
        <v>119</v>
      </c>
      <c r="C1" s="68"/>
      <c r="D1" s="67"/>
      <c r="E1" s="69"/>
      <c r="F1" s="67"/>
    </row>
    <row r="2" spans="1:12" ht="26.25" customHeight="1">
      <c r="A2" s="5" t="s">
        <v>1</v>
      </c>
      <c r="B2" s="531" t="s">
        <v>120</v>
      </c>
      <c r="C2" s="5" t="s">
        <v>3</v>
      </c>
      <c r="D2" s="531" t="s">
        <v>4</v>
      </c>
      <c r="E2" s="5" t="s">
        <v>5</v>
      </c>
      <c r="F2" s="5" t="s">
        <v>6</v>
      </c>
      <c r="G2" s="78" t="s">
        <v>7</v>
      </c>
      <c r="H2" s="73" t="s">
        <v>8</v>
      </c>
      <c r="I2" s="74" t="s">
        <v>9</v>
      </c>
      <c r="J2" s="75" t="s">
        <v>10</v>
      </c>
      <c r="K2" s="76" t="s">
        <v>11</v>
      </c>
    </row>
    <row r="3" spans="1:12">
      <c r="A3" s="533">
        <v>1</v>
      </c>
      <c r="B3" s="534" t="s">
        <v>121</v>
      </c>
      <c r="C3" s="533" t="s">
        <v>107</v>
      </c>
      <c r="D3" s="534" t="s">
        <v>122</v>
      </c>
      <c r="E3" s="24" t="s">
        <v>21</v>
      </c>
      <c r="F3" s="15">
        <v>18.2</v>
      </c>
      <c r="G3" s="78">
        <f t="shared" ref="G3:G36" si="0">F3</f>
        <v>18.2</v>
      </c>
      <c r="H3" s="36"/>
      <c r="I3" s="36"/>
      <c r="J3" s="36"/>
      <c r="K3" s="36"/>
      <c r="L3" s="31" t="s">
        <v>47</v>
      </c>
    </row>
    <row r="4" spans="1:12">
      <c r="A4" s="533">
        <v>2</v>
      </c>
      <c r="B4" s="534" t="s">
        <v>123</v>
      </c>
      <c r="C4" s="533" t="s">
        <v>107</v>
      </c>
      <c r="D4" s="534" t="s">
        <v>122</v>
      </c>
      <c r="E4" s="24" t="s">
        <v>21</v>
      </c>
      <c r="F4" s="15">
        <v>18.5</v>
      </c>
      <c r="G4" s="78">
        <f t="shared" si="0"/>
        <v>18.5</v>
      </c>
      <c r="H4" s="36"/>
      <c r="I4" s="36"/>
      <c r="J4" s="36"/>
      <c r="K4" s="36"/>
      <c r="L4" s="31" t="s">
        <v>47</v>
      </c>
    </row>
    <row r="5" spans="1:12">
      <c r="A5" s="533" t="s">
        <v>124</v>
      </c>
      <c r="B5" s="534" t="s">
        <v>125</v>
      </c>
      <c r="C5" s="533" t="s">
        <v>107</v>
      </c>
      <c r="D5" s="534" t="s">
        <v>122</v>
      </c>
      <c r="E5" s="24" t="s">
        <v>21</v>
      </c>
      <c r="F5" s="15">
        <v>3.2</v>
      </c>
      <c r="G5" s="78">
        <f t="shared" si="0"/>
        <v>3.2</v>
      </c>
      <c r="H5" s="36"/>
      <c r="I5" s="36"/>
      <c r="J5" s="36"/>
      <c r="K5" s="36"/>
      <c r="L5" s="31" t="s">
        <v>47</v>
      </c>
    </row>
    <row r="6" spans="1:12">
      <c r="A6" s="533">
        <v>3</v>
      </c>
      <c r="B6" s="534" t="s">
        <v>126</v>
      </c>
      <c r="C6" s="533" t="s">
        <v>107</v>
      </c>
      <c r="D6" s="534" t="s">
        <v>122</v>
      </c>
      <c r="E6" s="24" t="s">
        <v>21</v>
      </c>
      <c r="F6" s="15">
        <v>18.100000000000001</v>
      </c>
      <c r="G6" s="78">
        <f t="shared" si="0"/>
        <v>18.100000000000001</v>
      </c>
      <c r="H6" s="36"/>
      <c r="I6" s="36"/>
      <c r="J6" s="36"/>
      <c r="K6" s="36"/>
      <c r="L6" s="31" t="s">
        <v>47</v>
      </c>
    </row>
    <row r="7" spans="1:12">
      <c r="A7" s="533" t="s">
        <v>127</v>
      </c>
      <c r="B7" s="534" t="s">
        <v>128</v>
      </c>
      <c r="C7" s="533" t="s">
        <v>107</v>
      </c>
      <c r="D7" s="534" t="s">
        <v>122</v>
      </c>
      <c r="E7" s="24" t="s">
        <v>21</v>
      </c>
      <c r="F7" s="15">
        <v>15.2</v>
      </c>
      <c r="G7" s="78">
        <f t="shared" si="0"/>
        <v>15.2</v>
      </c>
      <c r="H7" s="36"/>
      <c r="I7" s="36"/>
      <c r="J7" s="36"/>
      <c r="K7" s="36"/>
      <c r="L7" s="31" t="s">
        <v>47</v>
      </c>
    </row>
    <row r="8" spans="1:12" ht="30">
      <c r="A8" s="533">
        <v>4</v>
      </c>
      <c r="B8" s="534" t="s">
        <v>129</v>
      </c>
      <c r="C8" s="533" t="s">
        <v>107</v>
      </c>
      <c r="D8" s="534" t="s">
        <v>122</v>
      </c>
      <c r="E8" s="24" t="s">
        <v>21</v>
      </c>
      <c r="F8" s="15">
        <v>17.7</v>
      </c>
      <c r="G8" s="78">
        <f t="shared" si="0"/>
        <v>17.7</v>
      </c>
      <c r="H8" s="36"/>
      <c r="I8" s="36"/>
      <c r="J8" s="36"/>
      <c r="K8" s="36"/>
      <c r="L8" s="31" t="s">
        <v>47</v>
      </c>
    </row>
    <row r="9" spans="1:12">
      <c r="A9" s="533">
        <v>5</v>
      </c>
      <c r="B9" s="534" t="s">
        <v>130</v>
      </c>
      <c r="C9" s="533" t="s">
        <v>18</v>
      </c>
      <c r="D9" s="534" t="s">
        <v>122</v>
      </c>
      <c r="E9" s="24" t="s">
        <v>21</v>
      </c>
      <c r="F9" s="15">
        <v>18.5</v>
      </c>
      <c r="G9" s="78">
        <f t="shared" si="0"/>
        <v>18.5</v>
      </c>
      <c r="H9" s="36"/>
      <c r="I9" s="36"/>
      <c r="J9" s="36"/>
      <c r="K9" s="36"/>
      <c r="L9" s="31" t="s">
        <v>47</v>
      </c>
    </row>
    <row r="10" spans="1:12" ht="30">
      <c r="A10" s="533">
        <v>6</v>
      </c>
      <c r="B10" s="534" t="s">
        <v>131</v>
      </c>
      <c r="C10" s="533" t="s">
        <v>37</v>
      </c>
      <c r="D10" s="534" t="s">
        <v>122</v>
      </c>
      <c r="E10" s="24" t="s">
        <v>21</v>
      </c>
      <c r="F10" s="15">
        <v>37</v>
      </c>
      <c r="G10" s="78">
        <f t="shared" si="0"/>
        <v>37</v>
      </c>
      <c r="H10" s="36"/>
      <c r="I10" s="36"/>
      <c r="J10" s="36"/>
      <c r="K10" s="36"/>
      <c r="L10" s="31" t="s">
        <v>47</v>
      </c>
    </row>
    <row r="11" spans="1:12" ht="30">
      <c r="A11" s="533">
        <v>7</v>
      </c>
      <c r="B11" s="534" t="s">
        <v>24</v>
      </c>
      <c r="C11" s="533" t="s">
        <v>18</v>
      </c>
      <c r="D11" s="534" t="s">
        <v>29</v>
      </c>
      <c r="E11" s="20" t="s">
        <v>19</v>
      </c>
      <c r="F11" s="15">
        <v>2.8</v>
      </c>
      <c r="G11" s="78">
        <f t="shared" si="0"/>
        <v>2.8</v>
      </c>
      <c r="H11" s="36"/>
      <c r="I11" s="36"/>
      <c r="J11" s="36"/>
      <c r="K11" s="36"/>
      <c r="L11" s="31" t="s">
        <v>47</v>
      </c>
    </row>
    <row r="12" spans="1:12">
      <c r="A12" s="533">
        <v>8</v>
      </c>
      <c r="B12" s="534" t="s">
        <v>24</v>
      </c>
      <c r="C12" s="533" t="s">
        <v>18</v>
      </c>
      <c r="D12" s="534" t="s">
        <v>132</v>
      </c>
      <c r="E12" s="20" t="s">
        <v>19</v>
      </c>
      <c r="F12" s="15">
        <v>2.8</v>
      </c>
      <c r="G12" s="78">
        <f t="shared" si="0"/>
        <v>2.8</v>
      </c>
      <c r="H12" s="36"/>
      <c r="I12" s="36"/>
      <c r="J12" s="36"/>
      <c r="K12" s="36"/>
      <c r="L12" s="31" t="s">
        <v>47</v>
      </c>
    </row>
    <row r="13" spans="1:12">
      <c r="A13" s="533">
        <v>9</v>
      </c>
      <c r="B13" s="534" t="s">
        <v>133</v>
      </c>
      <c r="C13" s="533" t="s">
        <v>18</v>
      </c>
      <c r="D13" s="534" t="s">
        <v>134</v>
      </c>
      <c r="E13" s="20" t="s">
        <v>19</v>
      </c>
      <c r="F13" s="15">
        <v>6</v>
      </c>
      <c r="G13" s="78">
        <f t="shared" si="0"/>
        <v>6</v>
      </c>
      <c r="H13" s="36"/>
      <c r="I13" s="36"/>
      <c r="J13" s="36"/>
      <c r="K13" s="36"/>
      <c r="L13" s="31" t="s">
        <v>47</v>
      </c>
    </row>
    <row r="14" spans="1:12">
      <c r="A14" s="533" t="s">
        <v>135</v>
      </c>
      <c r="B14" s="534" t="s">
        <v>24</v>
      </c>
      <c r="C14" s="533" t="s">
        <v>18</v>
      </c>
      <c r="D14" s="534" t="s">
        <v>132</v>
      </c>
      <c r="E14" s="20" t="s">
        <v>19</v>
      </c>
      <c r="F14" s="15">
        <v>3.8</v>
      </c>
      <c r="G14" s="78">
        <f t="shared" si="0"/>
        <v>3.8</v>
      </c>
      <c r="H14" s="36"/>
      <c r="I14" s="36"/>
      <c r="J14" s="36"/>
      <c r="K14" s="36"/>
      <c r="L14" s="31" t="s">
        <v>47</v>
      </c>
    </row>
    <row r="15" spans="1:12">
      <c r="A15" s="533" t="s">
        <v>136</v>
      </c>
      <c r="B15" s="534" t="s">
        <v>137</v>
      </c>
      <c r="C15" s="533" t="s">
        <v>18</v>
      </c>
      <c r="D15" s="534" t="s">
        <v>138</v>
      </c>
      <c r="E15" s="20" t="s">
        <v>19</v>
      </c>
      <c r="F15" s="15">
        <v>5.2</v>
      </c>
      <c r="G15" s="78">
        <f t="shared" si="0"/>
        <v>5.2</v>
      </c>
      <c r="H15" s="36"/>
      <c r="I15" s="36"/>
      <c r="J15" s="36"/>
      <c r="K15" s="36"/>
      <c r="L15" s="31" t="s">
        <v>47</v>
      </c>
    </row>
    <row r="16" spans="1:12">
      <c r="A16" s="533">
        <v>10</v>
      </c>
      <c r="B16" s="534" t="s">
        <v>139</v>
      </c>
      <c r="C16" s="533" t="s">
        <v>18</v>
      </c>
      <c r="D16" s="534" t="s">
        <v>132</v>
      </c>
      <c r="E16" s="24" t="s">
        <v>21</v>
      </c>
      <c r="F16" s="15">
        <v>18.899999999999999</v>
      </c>
      <c r="G16" s="78">
        <f t="shared" si="0"/>
        <v>18.899999999999999</v>
      </c>
      <c r="H16" s="36"/>
      <c r="I16" s="36"/>
      <c r="J16" s="36"/>
      <c r="K16" s="36"/>
      <c r="L16" s="31" t="s">
        <v>47</v>
      </c>
    </row>
    <row r="17" spans="1:12">
      <c r="A17" s="533" t="s">
        <v>140</v>
      </c>
      <c r="B17" s="534" t="s">
        <v>139</v>
      </c>
      <c r="C17" s="533" t="s">
        <v>18</v>
      </c>
      <c r="D17" s="534" t="s">
        <v>132</v>
      </c>
      <c r="E17" s="24" t="s">
        <v>21</v>
      </c>
      <c r="F17" s="15">
        <v>18.899999999999999</v>
      </c>
      <c r="G17" s="78">
        <f t="shared" si="0"/>
        <v>18.899999999999999</v>
      </c>
      <c r="H17" s="36"/>
      <c r="I17" s="36"/>
      <c r="J17" s="36"/>
      <c r="K17" s="36"/>
      <c r="L17" s="31" t="s">
        <v>47</v>
      </c>
    </row>
    <row r="18" spans="1:12">
      <c r="A18" s="533">
        <v>11</v>
      </c>
      <c r="B18" s="534" t="s">
        <v>141</v>
      </c>
      <c r="C18" s="533" t="s">
        <v>18</v>
      </c>
      <c r="D18" s="534" t="s">
        <v>122</v>
      </c>
      <c r="E18" s="24" t="s">
        <v>21</v>
      </c>
      <c r="F18" s="15">
        <v>19.7</v>
      </c>
      <c r="G18" s="78">
        <f t="shared" si="0"/>
        <v>19.7</v>
      </c>
      <c r="H18" s="36"/>
      <c r="I18" s="36"/>
      <c r="J18" s="36"/>
      <c r="K18" s="36"/>
      <c r="L18" s="31" t="s">
        <v>47</v>
      </c>
    </row>
    <row r="19" spans="1:12" ht="29.25" customHeight="1">
      <c r="A19" s="533" t="s">
        <v>142</v>
      </c>
      <c r="B19" s="534" t="s">
        <v>139</v>
      </c>
      <c r="C19" s="533" t="s">
        <v>18</v>
      </c>
      <c r="D19" s="534" t="s">
        <v>143</v>
      </c>
      <c r="E19" s="24" t="s">
        <v>21</v>
      </c>
      <c r="F19" s="15">
        <v>19.8</v>
      </c>
      <c r="G19" s="78">
        <f t="shared" si="0"/>
        <v>19.8</v>
      </c>
      <c r="H19" s="36"/>
      <c r="I19" s="36"/>
      <c r="J19" s="36"/>
      <c r="K19" s="36"/>
      <c r="L19" s="31" t="s">
        <v>47</v>
      </c>
    </row>
    <row r="20" spans="1:12">
      <c r="A20" s="533">
        <v>12</v>
      </c>
      <c r="B20" s="534" t="s">
        <v>144</v>
      </c>
      <c r="C20" s="533" t="s">
        <v>18</v>
      </c>
      <c r="D20" s="534" t="s">
        <v>122</v>
      </c>
      <c r="E20" s="24" t="s">
        <v>21</v>
      </c>
      <c r="F20" s="15">
        <v>22.1</v>
      </c>
      <c r="G20" s="78">
        <f t="shared" si="0"/>
        <v>22.1</v>
      </c>
      <c r="H20" s="36"/>
      <c r="I20" s="36"/>
      <c r="J20" s="36"/>
      <c r="K20" s="36"/>
      <c r="L20" s="31" t="s">
        <v>47</v>
      </c>
    </row>
    <row r="21" spans="1:12" ht="30" customHeight="1">
      <c r="A21" s="533" t="s">
        <v>145</v>
      </c>
      <c r="B21" s="534" t="s">
        <v>146</v>
      </c>
      <c r="C21" s="533" t="s">
        <v>147</v>
      </c>
      <c r="D21" s="534" t="s">
        <v>122</v>
      </c>
      <c r="E21" s="24" t="s">
        <v>21</v>
      </c>
      <c r="F21" s="15">
        <v>15.9</v>
      </c>
      <c r="G21" s="78">
        <f t="shared" si="0"/>
        <v>15.9</v>
      </c>
      <c r="H21" s="36"/>
      <c r="I21" s="36"/>
      <c r="J21" s="36"/>
      <c r="K21" s="36"/>
      <c r="L21" s="31" t="s">
        <v>47</v>
      </c>
    </row>
    <row r="22" spans="1:12">
      <c r="A22" s="533">
        <v>13</v>
      </c>
      <c r="B22" s="534" t="s">
        <v>148</v>
      </c>
      <c r="C22" s="533" t="s">
        <v>107</v>
      </c>
      <c r="D22" s="534" t="s">
        <v>122</v>
      </c>
      <c r="E22" s="24" t="s">
        <v>21</v>
      </c>
      <c r="F22" s="15">
        <v>16.8</v>
      </c>
      <c r="G22" s="78">
        <f t="shared" si="0"/>
        <v>16.8</v>
      </c>
      <c r="H22" s="36"/>
      <c r="I22" s="36"/>
      <c r="J22" s="36"/>
      <c r="K22" s="36"/>
      <c r="L22" s="31" t="s">
        <v>47</v>
      </c>
    </row>
    <row r="23" spans="1:12">
      <c r="A23" s="533" t="s">
        <v>149</v>
      </c>
      <c r="B23" s="534" t="s">
        <v>150</v>
      </c>
      <c r="C23" s="533" t="s">
        <v>18</v>
      </c>
      <c r="D23" s="534" t="s">
        <v>122</v>
      </c>
      <c r="E23" s="24" t="s">
        <v>21</v>
      </c>
      <c r="F23" s="15">
        <v>1.5</v>
      </c>
      <c r="G23" s="78">
        <f t="shared" si="0"/>
        <v>1.5</v>
      </c>
      <c r="H23" s="36"/>
      <c r="I23" s="36"/>
      <c r="J23" s="36"/>
      <c r="K23" s="36"/>
      <c r="L23" s="31" t="s">
        <v>47</v>
      </c>
    </row>
    <row r="24" spans="1:12">
      <c r="A24" s="533">
        <v>14</v>
      </c>
      <c r="B24" s="534" t="s">
        <v>150</v>
      </c>
      <c r="C24" s="533" t="s">
        <v>18</v>
      </c>
      <c r="D24" s="534" t="s">
        <v>122</v>
      </c>
      <c r="E24" s="24" t="s">
        <v>21</v>
      </c>
      <c r="F24" s="15">
        <v>5.8</v>
      </c>
      <c r="G24" s="78">
        <f t="shared" si="0"/>
        <v>5.8</v>
      </c>
      <c r="H24" s="36"/>
      <c r="I24" s="36"/>
      <c r="J24" s="36"/>
      <c r="K24" s="36"/>
      <c r="L24" s="31" t="s">
        <v>47</v>
      </c>
    </row>
    <row r="25" spans="1:12" ht="30">
      <c r="A25" s="533">
        <v>15</v>
      </c>
      <c r="B25" s="534" t="s">
        <v>151</v>
      </c>
      <c r="C25" s="533" t="s">
        <v>107</v>
      </c>
      <c r="D25" s="534" t="s">
        <v>122</v>
      </c>
      <c r="E25" s="24" t="s">
        <v>21</v>
      </c>
      <c r="F25" s="15">
        <v>12</v>
      </c>
      <c r="G25" s="78">
        <f t="shared" si="0"/>
        <v>12</v>
      </c>
      <c r="H25" s="36"/>
      <c r="I25" s="36"/>
      <c r="J25" s="36"/>
      <c r="K25" s="36"/>
      <c r="L25" s="31" t="s">
        <v>47</v>
      </c>
    </row>
    <row r="26" spans="1:12">
      <c r="A26" s="533">
        <v>16</v>
      </c>
      <c r="B26" s="534" t="s">
        <v>152</v>
      </c>
      <c r="C26" s="533" t="s">
        <v>18</v>
      </c>
      <c r="D26" s="534" t="s">
        <v>122</v>
      </c>
      <c r="E26" s="24" t="s">
        <v>21</v>
      </c>
      <c r="F26" s="15">
        <v>4.3</v>
      </c>
      <c r="G26" s="78">
        <f t="shared" si="0"/>
        <v>4.3</v>
      </c>
      <c r="H26" s="36"/>
      <c r="I26" s="36"/>
      <c r="J26" s="36"/>
      <c r="K26" s="36"/>
      <c r="L26" s="31" t="s">
        <v>47</v>
      </c>
    </row>
    <row r="27" spans="1:12">
      <c r="A27" s="533">
        <v>17</v>
      </c>
      <c r="B27" s="534" t="s">
        <v>153</v>
      </c>
      <c r="C27" s="533" t="s">
        <v>18</v>
      </c>
      <c r="D27" s="534" t="s">
        <v>18</v>
      </c>
      <c r="E27" s="24" t="s">
        <v>21</v>
      </c>
      <c r="F27" s="15">
        <v>16.3</v>
      </c>
      <c r="G27" s="78">
        <f t="shared" si="0"/>
        <v>16.3</v>
      </c>
      <c r="H27" s="36"/>
      <c r="I27" s="36"/>
      <c r="J27" s="36"/>
      <c r="K27" s="36"/>
      <c r="L27" s="31" t="s">
        <v>47</v>
      </c>
    </row>
    <row r="28" spans="1:12">
      <c r="A28" s="533">
        <v>18</v>
      </c>
      <c r="B28" s="534" t="s">
        <v>154</v>
      </c>
      <c r="C28" s="533" t="s">
        <v>155</v>
      </c>
      <c r="D28" s="534" t="s">
        <v>156</v>
      </c>
      <c r="E28" s="24" t="s">
        <v>21</v>
      </c>
      <c r="F28" s="15">
        <v>5</v>
      </c>
      <c r="G28" s="78">
        <f t="shared" si="0"/>
        <v>5</v>
      </c>
      <c r="H28" s="36"/>
      <c r="I28" s="36"/>
      <c r="J28" s="36"/>
      <c r="K28" s="36"/>
      <c r="L28" s="31" t="s">
        <v>47</v>
      </c>
    </row>
    <row r="29" spans="1:12">
      <c r="A29" s="533">
        <v>19</v>
      </c>
      <c r="B29" s="534" t="s">
        <v>157</v>
      </c>
      <c r="C29" s="533" t="s">
        <v>18</v>
      </c>
      <c r="D29" s="534" t="s">
        <v>18</v>
      </c>
      <c r="E29" s="24" t="s">
        <v>21</v>
      </c>
      <c r="F29" s="15">
        <v>11.6</v>
      </c>
      <c r="G29" s="78">
        <f t="shared" si="0"/>
        <v>11.6</v>
      </c>
      <c r="H29" s="36"/>
      <c r="I29" s="36"/>
      <c r="J29" s="36"/>
      <c r="K29" s="36"/>
      <c r="L29" s="31" t="s">
        <v>47</v>
      </c>
    </row>
    <row r="30" spans="1:12" ht="15.75" customHeight="1">
      <c r="A30" s="533">
        <v>20</v>
      </c>
      <c r="B30" s="534" t="s">
        <v>158</v>
      </c>
      <c r="C30" s="533" t="s">
        <v>18</v>
      </c>
      <c r="D30" s="534" t="s">
        <v>29</v>
      </c>
      <c r="E30" s="20" t="s">
        <v>19</v>
      </c>
      <c r="F30" s="15">
        <v>138.19999999999999</v>
      </c>
      <c r="G30" s="78">
        <f t="shared" si="0"/>
        <v>138.19999999999999</v>
      </c>
      <c r="H30" s="36"/>
      <c r="I30" s="36"/>
      <c r="J30" s="36"/>
      <c r="K30" s="36"/>
      <c r="L30" s="31" t="s">
        <v>47</v>
      </c>
    </row>
    <row r="31" spans="1:12">
      <c r="A31" s="533" t="s">
        <v>159</v>
      </c>
      <c r="B31" s="534" t="s">
        <v>55</v>
      </c>
      <c r="C31" s="533" t="s">
        <v>18</v>
      </c>
      <c r="D31" s="534" t="s">
        <v>18</v>
      </c>
      <c r="E31" s="24" t="s">
        <v>21</v>
      </c>
      <c r="F31" s="15">
        <v>7.6</v>
      </c>
      <c r="G31" s="78">
        <f t="shared" si="0"/>
        <v>7.6</v>
      </c>
      <c r="H31" s="36"/>
      <c r="I31" s="36"/>
      <c r="J31" s="36"/>
      <c r="K31" s="36"/>
      <c r="L31" s="31" t="s">
        <v>47</v>
      </c>
    </row>
    <row r="32" spans="1:12">
      <c r="A32" s="535" t="s">
        <v>160</v>
      </c>
      <c r="B32" s="536" t="s">
        <v>31</v>
      </c>
      <c r="C32" s="535" t="s">
        <v>18</v>
      </c>
      <c r="D32" s="536" t="s">
        <v>18</v>
      </c>
      <c r="E32" s="20" t="s">
        <v>19</v>
      </c>
      <c r="F32" s="22">
        <v>2.4</v>
      </c>
      <c r="G32" s="78">
        <f t="shared" si="0"/>
        <v>2.4</v>
      </c>
      <c r="H32" s="36"/>
      <c r="I32" s="36"/>
      <c r="J32" s="36"/>
      <c r="K32" s="36"/>
      <c r="L32" s="31" t="s">
        <v>47</v>
      </c>
    </row>
    <row r="33" spans="1:14" ht="30">
      <c r="A33" s="533">
        <v>21</v>
      </c>
      <c r="B33" s="534" t="s">
        <v>161</v>
      </c>
      <c r="C33" s="533" t="s">
        <v>18</v>
      </c>
      <c r="D33" s="534" t="s">
        <v>18</v>
      </c>
      <c r="E33" s="20" t="s">
        <v>19</v>
      </c>
      <c r="F33" s="15">
        <v>10.8</v>
      </c>
      <c r="G33" s="78">
        <f t="shared" si="0"/>
        <v>10.8</v>
      </c>
      <c r="H33" s="36"/>
      <c r="I33" s="36"/>
      <c r="J33" s="36"/>
      <c r="K33" s="36"/>
      <c r="L33" s="31" t="s">
        <v>47</v>
      </c>
    </row>
    <row r="34" spans="1:14" ht="30">
      <c r="A34" s="533">
        <v>22</v>
      </c>
      <c r="B34" s="534" t="s">
        <v>162</v>
      </c>
      <c r="C34" s="533" t="s">
        <v>37</v>
      </c>
      <c r="D34" s="534" t="s">
        <v>29</v>
      </c>
      <c r="E34" s="24" t="s">
        <v>21</v>
      </c>
      <c r="F34" s="15">
        <v>9.1999999999999993</v>
      </c>
      <c r="G34" s="78">
        <f t="shared" si="0"/>
        <v>9.1999999999999993</v>
      </c>
      <c r="H34" s="36"/>
      <c r="I34" s="36"/>
      <c r="J34" s="36"/>
      <c r="K34" s="36"/>
      <c r="L34" s="31" t="s">
        <v>47</v>
      </c>
    </row>
    <row r="35" spans="1:14" ht="19.5" customHeight="1">
      <c r="A35" s="533">
        <v>23</v>
      </c>
      <c r="B35" s="534" t="s">
        <v>163</v>
      </c>
      <c r="C35" s="533" t="s">
        <v>37</v>
      </c>
      <c r="D35" s="534" t="s">
        <v>29</v>
      </c>
      <c r="E35" s="24" t="s">
        <v>21</v>
      </c>
      <c r="F35" s="15">
        <v>11.2</v>
      </c>
      <c r="G35" s="78">
        <f t="shared" si="0"/>
        <v>11.2</v>
      </c>
      <c r="H35" s="36"/>
      <c r="I35" s="36"/>
      <c r="J35" s="36"/>
      <c r="K35" s="36"/>
      <c r="L35" s="31" t="s">
        <v>47</v>
      </c>
    </row>
    <row r="36" spans="1:14" ht="19.5" customHeight="1">
      <c r="A36" s="533">
        <v>24</v>
      </c>
      <c r="B36" s="534" t="s">
        <v>164</v>
      </c>
      <c r="C36" s="533" t="s">
        <v>18</v>
      </c>
      <c r="D36" s="534" t="s">
        <v>29</v>
      </c>
      <c r="E36" s="24" t="s">
        <v>21</v>
      </c>
      <c r="F36" s="15">
        <v>10</v>
      </c>
      <c r="G36" s="78">
        <f t="shared" si="0"/>
        <v>10</v>
      </c>
      <c r="H36" s="36"/>
      <c r="I36" s="36"/>
      <c r="J36" s="36"/>
      <c r="K36" s="36"/>
      <c r="L36" s="31" t="s">
        <v>47</v>
      </c>
    </row>
    <row r="37" spans="1:14">
      <c r="A37" s="5"/>
      <c r="B37" s="38" t="s">
        <v>165</v>
      </c>
      <c r="C37" s="5"/>
      <c r="D37" s="6"/>
      <c r="E37" s="5"/>
      <c r="F37" s="15"/>
      <c r="G37" s="36"/>
      <c r="H37" s="36"/>
      <c r="I37" s="36"/>
      <c r="J37" s="36"/>
      <c r="K37" s="36"/>
    </row>
    <row r="38" spans="1:14">
      <c r="A38" s="20">
        <v>25</v>
      </c>
      <c r="B38" s="21" t="s">
        <v>166</v>
      </c>
      <c r="C38" s="20" t="s">
        <v>18</v>
      </c>
      <c r="D38" s="21" t="s">
        <v>18</v>
      </c>
      <c r="E38" s="20" t="s">
        <v>19</v>
      </c>
      <c r="F38" s="22">
        <v>4.7</v>
      </c>
      <c r="G38" s="36"/>
      <c r="H38" s="36"/>
      <c r="I38" s="36"/>
      <c r="J38" s="36"/>
      <c r="K38" s="79">
        <f>F38</f>
        <v>4.7</v>
      </c>
      <c r="L38" s="19" t="s">
        <v>16</v>
      </c>
    </row>
    <row r="39" spans="1:14" ht="30">
      <c r="A39" s="12">
        <v>27</v>
      </c>
      <c r="B39" s="13" t="s">
        <v>167</v>
      </c>
      <c r="C39" s="80" t="s">
        <v>49</v>
      </c>
      <c r="D39" s="13" t="s">
        <v>29</v>
      </c>
      <c r="E39" s="12" t="s">
        <v>15</v>
      </c>
      <c r="F39" s="14">
        <v>25.3</v>
      </c>
      <c r="G39" s="36"/>
      <c r="H39" s="36"/>
      <c r="I39" s="36"/>
      <c r="J39" s="42">
        <f>F39</f>
        <v>25.3</v>
      </c>
      <c r="K39" s="36"/>
      <c r="L39" s="19" t="s">
        <v>16</v>
      </c>
    </row>
    <row r="40" spans="1:14">
      <c r="A40" s="12">
        <v>28</v>
      </c>
      <c r="B40" s="13" t="s">
        <v>168</v>
      </c>
      <c r="C40" s="12" t="s">
        <v>13</v>
      </c>
      <c r="D40" s="13" t="s">
        <v>13</v>
      </c>
      <c r="E40" s="12" t="s">
        <v>15</v>
      </c>
      <c r="F40" s="14">
        <v>11.3</v>
      </c>
      <c r="G40" s="36"/>
      <c r="H40" s="36"/>
      <c r="I40" s="36"/>
      <c r="J40" s="42">
        <f>F40</f>
        <v>11.3</v>
      </c>
      <c r="K40" s="36"/>
      <c r="L40" s="19" t="s">
        <v>16</v>
      </c>
    </row>
    <row r="41" spans="1:14">
      <c r="A41" s="12">
        <v>29</v>
      </c>
      <c r="B41" s="13" t="s">
        <v>169</v>
      </c>
      <c r="C41" s="80" t="s">
        <v>49</v>
      </c>
      <c r="D41" s="13" t="s">
        <v>13</v>
      </c>
      <c r="E41" s="12" t="s">
        <v>15</v>
      </c>
      <c r="F41" s="14">
        <v>25.4</v>
      </c>
      <c r="G41" s="36"/>
      <c r="H41" s="36"/>
      <c r="I41" s="36"/>
      <c r="J41" s="42">
        <f>F41</f>
        <v>25.4</v>
      </c>
      <c r="K41" s="36"/>
      <c r="L41" s="19" t="s">
        <v>16</v>
      </c>
    </row>
    <row r="42" spans="1:14">
      <c r="A42" s="20" t="s">
        <v>170</v>
      </c>
      <c r="B42" s="21" t="s">
        <v>33</v>
      </c>
      <c r="C42" s="20" t="s">
        <v>18</v>
      </c>
      <c r="D42" s="21" t="s">
        <v>13</v>
      </c>
      <c r="E42" s="20" t="s">
        <v>19</v>
      </c>
      <c r="F42" s="22">
        <v>5.5</v>
      </c>
      <c r="G42" s="36"/>
      <c r="H42" s="36"/>
      <c r="I42" s="36"/>
      <c r="J42" s="36"/>
      <c r="K42" s="79">
        <f>F42</f>
        <v>5.5</v>
      </c>
      <c r="L42" s="19" t="s">
        <v>16</v>
      </c>
      <c r="N42" s="124"/>
    </row>
    <row r="43" spans="1:14">
      <c r="A43" s="24" t="s">
        <v>171</v>
      </c>
      <c r="B43" s="25" t="s">
        <v>30</v>
      </c>
      <c r="C43" s="81" t="s">
        <v>37</v>
      </c>
      <c r="D43" s="25" t="s">
        <v>18</v>
      </c>
      <c r="E43" s="24" t="s">
        <v>21</v>
      </c>
      <c r="F43" s="26">
        <v>11.1</v>
      </c>
      <c r="G43" s="36"/>
      <c r="H43" s="36"/>
      <c r="I43" s="27">
        <f>F43</f>
        <v>11.1</v>
      </c>
      <c r="J43" s="36"/>
      <c r="K43" s="36"/>
      <c r="L43" s="19" t="s">
        <v>16</v>
      </c>
    </row>
    <row r="44" spans="1:14">
      <c r="A44" s="20" t="s">
        <v>172</v>
      </c>
      <c r="B44" s="21" t="s">
        <v>31</v>
      </c>
      <c r="C44" s="20" t="s">
        <v>18</v>
      </c>
      <c r="D44" s="21" t="s">
        <v>18</v>
      </c>
      <c r="E44" s="20" t="s">
        <v>19</v>
      </c>
      <c r="F44" s="22">
        <v>4.5</v>
      </c>
      <c r="G44" s="36"/>
      <c r="H44" s="36"/>
      <c r="I44" s="36"/>
      <c r="J44" s="36"/>
      <c r="K44" s="79">
        <f>F44</f>
        <v>4.5</v>
      </c>
      <c r="L44" s="19" t="s">
        <v>16</v>
      </c>
    </row>
    <row r="45" spans="1:14">
      <c r="A45" s="24" t="s">
        <v>173</v>
      </c>
      <c r="B45" s="25" t="s">
        <v>174</v>
      </c>
      <c r="C45" s="24" t="s">
        <v>37</v>
      </c>
      <c r="D45" s="25" t="s">
        <v>122</v>
      </c>
      <c r="E45" s="24" t="s">
        <v>21</v>
      </c>
      <c r="F45" s="26">
        <v>20.2</v>
      </c>
      <c r="G45" s="36"/>
      <c r="H45" s="36"/>
      <c r="I45" s="27">
        <f>F45</f>
        <v>20.2</v>
      </c>
      <c r="J45" s="36"/>
      <c r="K45" s="36"/>
      <c r="L45" s="19" t="s">
        <v>16</v>
      </c>
    </row>
    <row r="46" spans="1:14">
      <c r="A46" s="24" t="s">
        <v>175</v>
      </c>
      <c r="B46" s="25" t="s">
        <v>176</v>
      </c>
      <c r="C46" s="81" t="s">
        <v>37</v>
      </c>
      <c r="D46" s="25" t="s">
        <v>122</v>
      </c>
      <c r="E46" s="24" t="s">
        <v>21</v>
      </c>
      <c r="F46" s="26">
        <v>46.7</v>
      </c>
      <c r="G46" s="36"/>
      <c r="H46" s="36"/>
      <c r="I46" s="27">
        <f>F46</f>
        <v>46.7</v>
      </c>
      <c r="J46" s="36"/>
      <c r="K46" s="36"/>
      <c r="L46" s="19" t="s">
        <v>16</v>
      </c>
    </row>
    <row r="47" spans="1:14" ht="30">
      <c r="A47" s="24" t="s">
        <v>177</v>
      </c>
      <c r="B47" s="25" t="s">
        <v>78</v>
      </c>
      <c r="C47" s="24" t="s">
        <v>79</v>
      </c>
      <c r="D47" s="25" t="s">
        <v>122</v>
      </c>
      <c r="E47" s="24" t="s">
        <v>21</v>
      </c>
      <c r="F47" s="26">
        <v>17.399999999999999</v>
      </c>
      <c r="G47" s="36"/>
      <c r="H47" s="36"/>
      <c r="I47" s="27">
        <f>F47</f>
        <v>17.399999999999999</v>
      </c>
      <c r="J47" s="36"/>
      <c r="K47" s="36"/>
      <c r="L47" s="19" t="s">
        <v>16</v>
      </c>
    </row>
    <row r="48" spans="1:14">
      <c r="A48" s="5"/>
      <c r="B48" s="38" t="s">
        <v>178</v>
      </c>
      <c r="C48" s="5"/>
      <c r="D48" s="6"/>
      <c r="E48" s="5"/>
      <c r="F48" s="15"/>
      <c r="G48" s="36"/>
      <c r="H48" s="36"/>
      <c r="I48" s="36"/>
      <c r="J48" s="36"/>
      <c r="K48" s="36"/>
    </row>
    <row r="49" spans="1:12">
      <c r="A49" s="533" t="s">
        <v>179</v>
      </c>
      <c r="B49" s="534" t="s">
        <v>41</v>
      </c>
      <c r="C49" s="533" t="s">
        <v>18</v>
      </c>
      <c r="D49" s="534" t="s">
        <v>180</v>
      </c>
      <c r="E49" s="24" t="s">
        <v>21</v>
      </c>
      <c r="F49" s="15">
        <v>6.8</v>
      </c>
      <c r="G49" s="78">
        <f t="shared" ref="G49:G54" si="1">F49</f>
        <v>6.8</v>
      </c>
      <c r="H49" s="36"/>
      <c r="I49" s="36"/>
      <c r="J49" s="36"/>
      <c r="K49" s="36"/>
      <c r="L49" s="31" t="s">
        <v>47</v>
      </c>
    </row>
    <row r="50" spans="1:12" ht="14.25" customHeight="1">
      <c r="A50" s="533" t="s">
        <v>181</v>
      </c>
      <c r="B50" s="534" t="s">
        <v>84</v>
      </c>
      <c r="C50" s="533" t="s">
        <v>18</v>
      </c>
      <c r="D50" s="534" t="s">
        <v>122</v>
      </c>
      <c r="E50" s="24" t="s">
        <v>21</v>
      </c>
      <c r="F50" s="15">
        <v>61.2</v>
      </c>
      <c r="G50" s="78">
        <f t="shared" si="1"/>
        <v>61.2</v>
      </c>
      <c r="H50" s="36"/>
      <c r="I50" s="36"/>
      <c r="J50" s="36"/>
      <c r="K50" s="36"/>
      <c r="L50" s="31" t="s">
        <v>47</v>
      </c>
    </row>
    <row r="51" spans="1:12" ht="14.25" customHeight="1">
      <c r="A51" s="533" t="s">
        <v>182</v>
      </c>
      <c r="B51" s="534" t="s">
        <v>90</v>
      </c>
      <c r="C51" s="533" t="s">
        <v>91</v>
      </c>
      <c r="D51" s="534" t="s">
        <v>122</v>
      </c>
      <c r="E51" s="24" t="s">
        <v>21</v>
      </c>
      <c r="F51" s="15">
        <v>18.100000000000001</v>
      </c>
      <c r="G51" s="78">
        <f t="shared" si="1"/>
        <v>18.100000000000001</v>
      </c>
      <c r="H51" s="36"/>
      <c r="I51" s="36"/>
      <c r="J51" s="36"/>
      <c r="K51" s="36"/>
      <c r="L51" s="31"/>
    </row>
    <row r="52" spans="1:12">
      <c r="A52" s="533" t="s">
        <v>183</v>
      </c>
      <c r="B52" s="534" t="s">
        <v>184</v>
      </c>
      <c r="C52" s="533" t="s">
        <v>18</v>
      </c>
      <c r="D52" s="534" t="s">
        <v>122</v>
      </c>
      <c r="E52" s="24" t="s">
        <v>21</v>
      </c>
      <c r="F52" s="15">
        <v>23.6</v>
      </c>
      <c r="G52" s="78">
        <f t="shared" si="1"/>
        <v>23.6</v>
      </c>
      <c r="H52" s="36"/>
      <c r="I52" s="36"/>
      <c r="J52" s="36"/>
      <c r="K52" s="36"/>
      <c r="L52" s="31" t="s">
        <v>47</v>
      </c>
    </row>
    <row r="53" spans="1:12">
      <c r="A53" s="533" t="s">
        <v>185</v>
      </c>
      <c r="B53" s="534" t="s">
        <v>74</v>
      </c>
      <c r="C53" s="533" t="s">
        <v>18</v>
      </c>
      <c r="D53" s="534" t="s">
        <v>122</v>
      </c>
      <c r="E53" s="24" t="s">
        <v>21</v>
      </c>
      <c r="F53" s="15">
        <v>80.2</v>
      </c>
      <c r="G53" s="78">
        <f t="shared" si="1"/>
        <v>80.2</v>
      </c>
      <c r="H53" s="36"/>
      <c r="I53" s="36"/>
      <c r="J53" s="36"/>
      <c r="K53" s="36"/>
      <c r="L53" s="31" t="s">
        <v>47</v>
      </c>
    </row>
    <row r="54" spans="1:12">
      <c r="A54" s="533" t="s">
        <v>186</v>
      </c>
      <c r="B54" s="534" t="s">
        <v>187</v>
      </c>
      <c r="C54" s="533" t="s">
        <v>18</v>
      </c>
      <c r="D54" s="534" t="s">
        <v>122</v>
      </c>
      <c r="E54" s="24" t="s">
        <v>21</v>
      </c>
      <c r="F54" s="15">
        <v>23.4</v>
      </c>
      <c r="G54" s="78">
        <f t="shared" si="1"/>
        <v>23.4</v>
      </c>
      <c r="H54" s="36"/>
      <c r="I54" s="36"/>
      <c r="J54" s="36"/>
      <c r="K54" s="36"/>
      <c r="L54" s="31" t="s">
        <v>47</v>
      </c>
    </row>
    <row r="55" spans="1:12">
      <c r="A55" s="5"/>
      <c r="B55" s="82" t="s">
        <v>188</v>
      </c>
      <c r="C55" s="6"/>
      <c r="D55" s="82"/>
      <c r="E55" s="38"/>
      <c r="F55" s="83">
        <f t="shared" ref="F55:K55" si="2">SUM(F3:F54)</f>
        <v>930.4000000000002</v>
      </c>
      <c r="G55" s="78">
        <f t="shared" si="2"/>
        <v>758.30000000000018</v>
      </c>
      <c r="H55" s="84">
        <f t="shared" si="2"/>
        <v>0</v>
      </c>
      <c r="I55" s="27">
        <f t="shared" si="2"/>
        <v>95.4</v>
      </c>
      <c r="J55" s="42">
        <f t="shared" si="2"/>
        <v>62</v>
      </c>
      <c r="K55" s="79">
        <f t="shared" si="2"/>
        <v>14.7</v>
      </c>
      <c r="L55" s="85">
        <f>SUM(H55:K55)</f>
        <v>172.1</v>
      </c>
    </row>
    <row r="56" spans="1:12">
      <c r="B56" s="46" t="s">
        <v>99</v>
      </c>
      <c r="D56" s="46"/>
      <c r="F56" s="47">
        <f>SUM(G55:K55)</f>
        <v>930.4000000000002</v>
      </c>
    </row>
    <row r="57" spans="1:12">
      <c r="B57" s="48" t="s">
        <v>100</v>
      </c>
      <c r="D57" s="1"/>
      <c r="F57" s="49">
        <f>I55+J55+K55</f>
        <v>172.1</v>
      </c>
    </row>
    <row r="58" spans="1:12">
      <c r="B58" s="1" t="s">
        <v>101</v>
      </c>
      <c r="D58" s="1"/>
      <c r="F58" s="49">
        <f>F55-G55</f>
        <v>172.10000000000002</v>
      </c>
    </row>
    <row r="59" spans="1:12">
      <c r="B59" s="87"/>
      <c r="C59" s="86"/>
      <c r="D59" s="86"/>
      <c r="E59" s="86"/>
      <c r="F59" s="47"/>
    </row>
    <row r="60" spans="1:12">
      <c r="B60" s="88" t="s">
        <v>189</v>
      </c>
    </row>
    <row r="61" spans="1:12">
      <c r="B61" s="3" t="s">
        <v>102</v>
      </c>
      <c r="C61" s="89"/>
    </row>
    <row r="62" spans="1:12">
      <c r="B62" s="51" t="s">
        <v>103</v>
      </c>
      <c r="C62" s="90" t="s">
        <v>37</v>
      </c>
    </row>
    <row r="63" spans="1:12">
      <c r="B63" s="51" t="s">
        <v>104</v>
      </c>
      <c r="C63" s="90" t="s">
        <v>18</v>
      </c>
    </row>
    <row r="64" spans="1:12">
      <c r="B64" s="51" t="s">
        <v>105</v>
      </c>
      <c r="C64" s="90" t="s">
        <v>79</v>
      </c>
    </row>
    <row r="65" spans="1:11">
      <c r="B65" s="51" t="s">
        <v>106</v>
      </c>
      <c r="C65" s="90" t="s">
        <v>107</v>
      </c>
    </row>
    <row r="66" spans="1:11">
      <c r="B66" s="51" t="s">
        <v>108</v>
      </c>
      <c r="C66" s="90" t="s">
        <v>49</v>
      </c>
    </row>
    <row r="68" spans="1:11" s="585" customFormat="1">
      <c r="A68" s="584"/>
      <c r="C68" s="586"/>
      <c r="E68" s="584"/>
      <c r="F68" s="584"/>
      <c r="G68" s="587"/>
      <c r="H68" s="587"/>
      <c r="I68" s="587"/>
      <c r="J68" s="587"/>
      <c r="K68" s="587"/>
    </row>
    <row r="69" spans="1:11" s="585" customFormat="1" ht="31.5" customHeight="1">
      <c r="A69" s="584"/>
      <c r="B69" s="588" t="s">
        <v>109</v>
      </c>
      <c r="C69" s="616" t="s">
        <v>817</v>
      </c>
      <c r="D69" s="616"/>
      <c r="E69" s="616"/>
      <c r="F69" s="616"/>
      <c r="G69" s="616"/>
      <c r="H69" s="616"/>
      <c r="I69" s="616"/>
      <c r="J69" s="616"/>
      <c r="K69" s="589">
        <f>H55</f>
        <v>0</v>
      </c>
    </row>
    <row r="70" spans="1:11" s="585" customFormat="1" ht="30" customHeight="1">
      <c r="A70" s="584"/>
      <c r="B70" s="590" t="s">
        <v>111</v>
      </c>
      <c r="C70" s="617" t="s">
        <v>818</v>
      </c>
      <c r="D70" s="617"/>
      <c r="E70" s="617"/>
      <c r="F70" s="617"/>
      <c r="G70" s="617"/>
      <c r="H70" s="617"/>
      <c r="I70" s="617"/>
      <c r="J70" s="617"/>
      <c r="K70" s="591">
        <f>I55</f>
        <v>95.4</v>
      </c>
    </row>
    <row r="71" spans="1:11" s="585" customFormat="1" ht="40.5" customHeight="1">
      <c r="A71" s="584"/>
      <c r="B71" s="592" t="s">
        <v>113</v>
      </c>
      <c r="C71" s="618" t="s">
        <v>819</v>
      </c>
      <c r="D71" s="618"/>
      <c r="E71" s="618"/>
      <c r="F71" s="618"/>
      <c r="G71" s="618"/>
      <c r="H71" s="618"/>
      <c r="I71" s="618"/>
      <c r="J71" s="618"/>
      <c r="K71" s="593">
        <f>J55</f>
        <v>62</v>
      </c>
    </row>
    <row r="72" spans="1:11" s="585" customFormat="1" ht="15" customHeight="1">
      <c r="A72" s="584"/>
      <c r="B72" s="594" t="s">
        <v>115</v>
      </c>
      <c r="C72" s="619" t="s">
        <v>820</v>
      </c>
      <c r="D72" s="619"/>
      <c r="E72" s="619"/>
      <c r="F72" s="619"/>
      <c r="G72" s="619"/>
      <c r="H72" s="619"/>
      <c r="I72" s="619"/>
      <c r="J72" s="619"/>
      <c r="K72" s="595">
        <f>K55</f>
        <v>14.7</v>
      </c>
    </row>
    <row r="73" spans="1:11" s="585" customFormat="1">
      <c r="A73" s="584"/>
      <c r="B73" s="596"/>
      <c r="C73" s="620" t="s">
        <v>117</v>
      </c>
      <c r="D73" s="620"/>
      <c r="E73" s="620"/>
      <c r="F73" s="620"/>
      <c r="G73" s="620"/>
      <c r="H73" s="620"/>
      <c r="I73" s="620"/>
      <c r="J73" s="620"/>
      <c r="K73" s="597">
        <f>SUM(K69:K72)</f>
        <v>172.1</v>
      </c>
    </row>
    <row r="74" spans="1:11" s="585" customFormat="1">
      <c r="A74" s="584"/>
      <c r="B74" s="598"/>
      <c r="C74" s="586"/>
      <c r="E74" s="584"/>
      <c r="F74" s="584"/>
      <c r="G74" s="587"/>
      <c r="H74" s="587"/>
      <c r="I74" s="587"/>
      <c r="J74" s="587"/>
      <c r="K74" s="587"/>
    </row>
    <row r="75" spans="1:11" s="585" customFormat="1">
      <c r="A75" s="584"/>
      <c r="B75" s="599" t="s">
        <v>118</v>
      </c>
      <c r="C75" s="586"/>
      <c r="E75" s="584"/>
      <c r="F75" s="584"/>
      <c r="G75" s="587"/>
      <c r="H75" s="587"/>
      <c r="I75" s="587"/>
      <c r="J75" s="587"/>
      <c r="K75" s="600">
        <f>G55</f>
        <v>758.30000000000018</v>
      </c>
    </row>
    <row r="76" spans="1:11" s="585" customFormat="1">
      <c r="A76" s="584"/>
      <c r="C76" s="586"/>
      <c r="E76" s="584"/>
      <c r="F76" s="584"/>
      <c r="G76" s="587"/>
      <c r="H76" s="587"/>
      <c r="I76" s="587"/>
      <c r="J76" s="587"/>
      <c r="K76" s="587"/>
    </row>
    <row r="77" spans="1:11" s="585" customFormat="1">
      <c r="A77" s="584"/>
      <c r="C77" s="586"/>
      <c r="E77" s="584"/>
      <c r="F77" s="584"/>
      <c r="G77" s="587"/>
      <c r="H77" s="587"/>
      <c r="I77" s="587"/>
      <c r="J77" s="587"/>
      <c r="K77" s="587"/>
    </row>
    <row r="78" spans="1:11" s="585" customFormat="1">
      <c r="A78" s="584"/>
      <c r="C78" s="586"/>
      <c r="E78" s="584"/>
      <c r="F78" s="584"/>
      <c r="G78" s="587"/>
      <c r="H78" s="587"/>
      <c r="I78" s="587"/>
      <c r="J78" s="587"/>
      <c r="K78" s="587"/>
    </row>
  </sheetData>
  <mergeCells count="5">
    <mergeCell ref="C69:J69"/>
    <mergeCell ref="C70:J70"/>
    <mergeCell ref="C71:J71"/>
    <mergeCell ref="C72:J72"/>
    <mergeCell ref="C73:J73"/>
  </mergeCells>
  <pageMargins left="0.7" right="0.7" top="0.75" bottom="0.75" header="0.51180555555555496" footer="0.51180555555555496"/>
  <pageSetup paperSize="9" scale="78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H33"/>
  <sheetViews>
    <sheetView tabSelected="1" topLeftCell="A10" zoomScaleNormal="100" workbookViewId="0">
      <selection activeCell="E31" sqref="E31"/>
    </sheetView>
  </sheetViews>
  <sheetFormatPr defaultColWidth="9.140625" defaultRowHeight="15"/>
  <cols>
    <col min="1" max="1" width="5.140625" style="192" customWidth="1"/>
    <col min="2" max="2" width="46.85546875" style="475" customWidth="1"/>
    <col min="3" max="3" width="10.28515625" style="192" customWidth="1"/>
    <col min="4" max="4" width="12.7109375" style="192" customWidth="1"/>
    <col min="5" max="5" width="10.42578125" style="192" customWidth="1"/>
    <col min="6" max="6" width="11.28515625" style="192" customWidth="1"/>
    <col min="7" max="7" width="10.85546875" style="192" customWidth="1"/>
    <col min="8" max="8" width="11.42578125" style="192" customWidth="1"/>
    <col min="9" max="10" width="10.85546875" style="192" customWidth="1"/>
    <col min="11" max="11" width="11.140625" style="192" customWidth="1"/>
    <col min="12" max="12" width="11.85546875" style="192" customWidth="1"/>
    <col min="13" max="256" width="9.140625" style="475"/>
    <col min="257" max="257" width="6.28515625" style="475" customWidth="1"/>
    <col min="258" max="258" width="34.5703125" style="475" customWidth="1"/>
    <col min="259" max="259" width="12.7109375" style="475" customWidth="1"/>
    <col min="260" max="260" width="11.28515625" style="475" customWidth="1"/>
    <col min="261" max="261" width="10.85546875" style="475" customWidth="1"/>
    <col min="262" max="262" width="11.42578125" style="475" customWidth="1"/>
    <col min="263" max="264" width="10.85546875" style="475" customWidth="1"/>
    <col min="265" max="265" width="11.85546875" style="475" customWidth="1"/>
    <col min="266" max="269" width="9.140625" style="475"/>
    <col min="270" max="270" width="15.140625" style="475" customWidth="1"/>
    <col min="271" max="271" width="33" style="475" customWidth="1"/>
    <col min="272" max="512" width="9.140625" style="475"/>
    <col min="513" max="513" width="6.28515625" style="475" customWidth="1"/>
    <col min="514" max="514" width="34.5703125" style="475" customWidth="1"/>
    <col min="515" max="515" width="12.7109375" style="475" customWidth="1"/>
    <col min="516" max="516" width="11.28515625" style="475" customWidth="1"/>
    <col min="517" max="517" width="10.85546875" style="475" customWidth="1"/>
    <col min="518" max="518" width="11.42578125" style="475" customWidth="1"/>
    <col min="519" max="520" width="10.85546875" style="475" customWidth="1"/>
    <col min="521" max="521" width="11.85546875" style="475" customWidth="1"/>
    <col min="522" max="525" width="9.140625" style="475"/>
    <col min="526" max="526" width="15.140625" style="475" customWidth="1"/>
    <col min="527" max="527" width="33" style="475" customWidth="1"/>
    <col min="528" max="768" width="9.140625" style="475"/>
    <col min="769" max="769" width="6.28515625" style="475" customWidth="1"/>
    <col min="770" max="770" width="34.5703125" style="475" customWidth="1"/>
    <col min="771" max="771" width="12.7109375" style="475" customWidth="1"/>
    <col min="772" max="772" width="11.28515625" style="475" customWidth="1"/>
    <col min="773" max="773" width="10.85546875" style="475" customWidth="1"/>
    <col min="774" max="774" width="11.42578125" style="475" customWidth="1"/>
    <col min="775" max="776" width="10.85546875" style="475" customWidth="1"/>
    <col min="777" max="777" width="11.85546875" style="475" customWidth="1"/>
    <col min="778" max="781" width="9.140625" style="475"/>
    <col min="782" max="782" width="15.140625" style="475" customWidth="1"/>
    <col min="783" max="783" width="33" style="475" customWidth="1"/>
    <col min="784" max="1022" width="9.140625" style="475"/>
  </cols>
  <sheetData>
    <row r="1" spans="1:13">
      <c r="C1" s="496" t="s">
        <v>822</v>
      </c>
    </row>
    <row r="2" spans="1:13">
      <c r="A2" s="476" t="s">
        <v>752</v>
      </c>
      <c r="B2" s="477" t="s">
        <v>753</v>
      </c>
      <c r="C2" s="476" t="s">
        <v>754</v>
      </c>
      <c r="D2" s="476" t="s">
        <v>755</v>
      </c>
      <c r="E2" s="478" t="s">
        <v>756</v>
      </c>
      <c r="F2" s="479" t="s">
        <v>757</v>
      </c>
      <c r="G2" s="480" t="s">
        <v>758</v>
      </c>
      <c r="H2" s="481" t="s">
        <v>759</v>
      </c>
      <c r="I2" s="482" t="s">
        <v>760</v>
      </c>
      <c r="J2" s="476" t="s">
        <v>101</v>
      </c>
      <c r="K2" s="483" t="s">
        <v>761</v>
      </c>
      <c r="L2" s="476" t="s">
        <v>762</v>
      </c>
    </row>
    <row r="3" spans="1:13" ht="30">
      <c r="A3" s="566">
        <v>1</v>
      </c>
      <c r="B3" s="567" t="s">
        <v>764</v>
      </c>
      <c r="C3" s="484" t="s">
        <v>765</v>
      </c>
      <c r="D3" s="485">
        <f>'A - 1'!F84</f>
        <v>1369.5999999999997</v>
      </c>
      <c r="E3" s="486">
        <f>'A - 1'!G84</f>
        <v>138.19999999999999</v>
      </c>
      <c r="F3" s="212">
        <f>'A - 1'!H84</f>
        <v>0</v>
      </c>
      <c r="G3" s="197">
        <f>'A - 1'!I84</f>
        <v>891.8</v>
      </c>
      <c r="H3" s="75">
        <f>'A - 1'!J84</f>
        <v>257.3</v>
      </c>
      <c r="I3" s="76">
        <f>'A - 1'!K84</f>
        <v>82.3</v>
      </c>
      <c r="J3" s="487">
        <f t="shared" ref="J3:J9" si="0">SUM(E3:I3)</f>
        <v>1369.6</v>
      </c>
      <c r="K3" s="488">
        <f t="shared" ref="K3:K21" si="1">SUM(F3:I3)</f>
        <v>1231.3999999999999</v>
      </c>
      <c r="L3" s="205" t="s">
        <v>766</v>
      </c>
    </row>
    <row r="4" spans="1:13" ht="30">
      <c r="A4" s="413">
        <v>2</v>
      </c>
      <c r="B4" s="226" t="s">
        <v>767</v>
      </c>
      <c r="C4" s="489" t="s">
        <v>768</v>
      </c>
      <c r="D4" s="487">
        <f>'A 0'!F55</f>
        <v>930.4000000000002</v>
      </c>
      <c r="E4" s="486">
        <f>'A 0'!G55</f>
        <v>758.30000000000018</v>
      </c>
      <c r="F4" s="212">
        <f>'A 0'!H55</f>
        <v>0</v>
      </c>
      <c r="G4" s="197">
        <f>'A 0'!I55</f>
        <v>95.4</v>
      </c>
      <c r="H4" s="75">
        <f>'A 0'!J55</f>
        <v>62</v>
      </c>
      <c r="I4" s="76">
        <f>'A 0'!K55</f>
        <v>14.7</v>
      </c>
      <c r="J4" s="487">
        <f t="shared" si="0"/>
        <v>930.4000000000002</v>
      </c>
      <c r="K4" s="488">
        <f t="shared" si="1"/>
        <v>172.1</v>
      </c>
      <c r="L4" s="205" t="s">
        <v>766</v>
      </c>
    </row>
    <row r="5" spans="1:13">
      <c r="A5" s="391">
        <v>3</v>
      </c>
      <c r="B5" s="229" t="s">
        <v>769</v>
      </c>
      <c r="C5" s="484" t="s">
        <v>770</v>
      </c>
      <c r="D5" s="485">
        <f>'A 1'!F37</f>
        <v>666.83000000000015</v>
      </c>
      <c r="E5" s="490">
        <f>'A 1'!G37</f>
        <v>18.100000000000001</v>
      </c>
      <c r="F5" s="212">
        <f>'A 1'!H37</f>
        <v>0</v>
      </c>
      <c r="G5" s="197">
        <f>'A 1'!I37</f>
        <v>556.33000000000004</v>
      </c>
      <c r="H5" s="75">
        <f>'A 1'!J37</f>
        <v>39.5</v>
      </c>
      <c r="I5" s="76">
        <f>'A 1'!K37</f>
        <v>52.900000000000006</v>
      </c>
      <c r="J5" s="487">
        <f t="shared" si="0"/>
        <v>666.83</v>
      </c>
      <c r="K5" s="488">
        <f t="shared" si="1"/>
        <v>648.73</v>
      </c>
      <c r="L5" s="391"/>
    </row>
    <row r="6" spans="1:13">
      <c r="A6" s="391">
        <v>4</v>
      </c>
      <c r="B6" s="229" t="s">
        <v>771</v>
      </c>
      <c r="C6" s="484" t="s">
        <v>772</v>
      </c>
      <c r="D6" s="485">
        <f>'A 2'!F38</f>
        <v>595.40000000000009</v>
      </c>
      <c r="E6" s="490">
        <f>'A 2'!G38</f>
        <v>18.100000000000001</v>
      </c>
      <c r="F6" s="212">
        <f>'A 2'!H38</f>
        <v>0</v>
      </c>
      <c r="G6" s="197">
        <f>'A 2'!I38</f>
        <v>483</v>
      </c>
      <c r="H6" s="75">
        <f>'A 2'!J38</f>
        <v>41.2</v>
      </c>
      <c r="I6" s="76">
        <f>'A 2'!K38</f>
        <v>53.1</v>
      </c>
      <c r="J6" s="487">
        <f t="shared" si="0"/>
        <v>595.40000000000009</v>
      </c>
      <c r="K6" s="488">
        <f t="shared" si="1"/>
        <v>577.30000000000007</v>
      </c>
      <c r="L6" s="391"/>
    </row>
    <row r="7" spans="1:13">
      <c r="A7" s="391">
        <v>5</v>
      </c>
      <c r="B7" s="229" t="s">
        <v>773</v>
      </c>
      <c r="C7" s="484" t="s">
        <v>774</v>
      </c>
      <c r="D7" s="485">
        <f>'A 3'!F41</f>
        <v>593.79999999999995</v>
      </c>
      <c r="E7" s="490">
        <f>'A 3'!G41</f>
        <v>20.100000000000001</v>
      </c>
      <c r="F7" s="212">
        <f>'A 3'!H41</f>
        <v>0</v>
      </c>
      <c r="G7" s="197">
        <f>'A 3'!I41</f>
        <v>466.59999999999991</v>
      </c>
      <c r="H7" s="75">
        <f>'A 3'!J41</f>
        <v>55.3</v>
      </c>
      <c r="I7" s="76">
        <f>'A 3'!K41</f>
        <v>51.8</v>
      </c>
      <c r="J7" s="487">
        <f t="shared" si="0"/>
        <v>593.79999999999984</v>
      </c>
      <c r="K7" s="488">
        <f t="shared" si="1"/>
        <v>573.69999999999982</v>
      </c>
      <c r="L7" s="391"/>
    </row>
    <row r="8" spans="1:13">
      <c r="A8" s="391">
        <v>6</v>
      </c>
      <c r="B8" s="229" t="s">
        <v>776</v>
      </c>
      <c r="C8" s="484" t="s">
        <v>777</v>
      </c>
      <c r="D8" s="485">
        <f>'A 4'!F41</f>
        <v>617</v>
      </c>
      <c r="E8" s="490">
        <f>'A 4'!G41</f>
        <v>19.2</v>
      </c>
      <c r="F8" s="212">
        <f>'A 4'!H41</f>
        <v>0</v>
      </c>
      <c r="G8" s="197">
        <f>'A 4'!I41</f>
        <v>483.1</v>
      </c>
      <c r="H8" s="75">
        <f>'A 4'!J41</f>
        <v>59.7</v>
      </c>
      <c r="I8" s="76">
        <f>'A 4'!K41</f>
        <v>55</v>
      </c>
      <c r="J8" s="487">
        <f t="shared" si="0"/>
        <v>617</v>
      </c>
      <c r="K8" s="488">
        <f t="shared" si="1"/>
        <v>597.80000000000007</v>
      </c>
      <c r="L8" s="391"/>
    </row>
    <row r="9" spans="1:13">
      <c r="A9" s="391">
        <v>7</v>
      </c>
      <c r="B9" s="229" t="s">
        <v>779</v>
      </c>
      <c r="C9" s="484" t="s">
        <v>780</v>
      </c>
      <c r="D9" s="485">
        <f>'A 5'!F31</f>
        <v>562.4</v>
      </c>
      <c r="E9" s="490">
        <f>'A 5'!G31</f>
        <v>19.600000000000001</v>
      </c>
      <c r="F9" s="212">
        <f>'A 5'!H31</f>
        <v>21.1</v>
      </c>
      <c r="G9" s="197">
        <f>'A 5'!I31</f>
        <v>132.30000000000001</v>
      </c>
      <c r="H9" s="75">
        <f>'A 5'!J31</f>
        <v>382.00000000000006</v>
      </c>
      <c r="I9" s="76">
        <f>'A 5'!K31</f>
        <v>7.4</v>
      </c>
      <c r="J9" s="487">
        <f t="shared" si="0"/>
        <v>562.4</v>
      </c>
      <c r="K9" s="488">
        <f t="shared" si="1"/>
        <v>542.80000000000007</v>
      </c>
      <c r="L9" s="391"/>
    </row>
    <row r="10" spans="1:13" ht="30">
      <c r="A10" s="413">
        <v>8</v>
      </c>
      <c r="B10" s="226" t="s">
        <v>782</v>
      </c>
      <c r="C10" s="549" t="s">
        <v>783</v>
      </c>
      <c r="D10" s="543">
        <f>'A 6_Pod'!E12</f>
        <v>595.79999999999995</v>
      </c>
      <c r="E10" s="486">
        <f>'A 6_Pod'!G12</f>
        <v>575.20000000000005</v>
      </c>
      <c r="F10" s="212"/>
      <c r="G10" s="197">
        <f>'A 6_Pod'!F12</f>
        <v>20.6</v>
      </c>
      <c r="H10" s="75"/>
      <c r="I10" s="76"/>
      <c r="J10" s="487">
        <f>D10</f>
        <v>595.79999999999995</v>
      </c>
      <c r="K10" s="548">
        <f t="shared" si="1"/>
        <v>20.6</v>
      </c>
      <c r="L10" s="205" t="s">
        <v>766</v>
      </c>
      <c r="M10" s="211"/>
    </row>
    <row r="11" spans="1:13" ht="30">
      <c r="A11" s="391">
        <v>9</v>
      </c>
      <c r="B11" s="229" t="s">
        <v>785</v>
      </c>
      <c r="C11" s="484" t="s">
        <v>786</v>
      </c>
      <c r="D11" s="485">
        <f>'B -1'!G40</f>
        <v>650.76999999999987</v>
      </c>
      <c r="E11" s="486">
        <f>'B -1'!L40</f>
        <v>150.34</v>
      </c>
      <c r="F11" s="212"/>
      <c r="G11" s="197">
        <f>'B -1'!I40</f>
        <v>444.93999999999994</v>
      </c>
      <c r="H11" s="75"/>
      <c r="I11" s="76">
        <f>'B -1'!K40</f>
        <v>55.49</v>
      </c>
      <c r="J11" s="487">
        <f>SUM(E11:I11)</f>
        <v>650.77</v>
      </c>
      <c r="K11" s="488">
        <f t="shared" si="1"/>
        <v>500.42999999999995</v>
      </c>
      <c r="L11" s="205" t="s">
        <v>766</v>
      </c>
    </row>
    <row r="12" spans="1:13" ht="30">
      <c r="A12" s="391">
        <v>10</v>
      </c>
      <c r="B12" s="229" t="s">
        <v>787</v>
      </c>
      <c r="C12" s="484" t="s">
        <v>788</v>
      </c>
      <c r="D12" s="485">
        <f>'B 0'!G46</f>
        <v>866.06</v>
      </c>
      <c r="E12" s="490"/>
      <c r="F12" s="212">
        <f>'B 0'!H46</f>
        <v>4.13</v>
      </c>
      <c r="G12" s="197">
        <f>'B 0'!I46</f>
        <v>668.24</v>
      </c>
      <c r="H12" s="75">
        <f>'B 0'!J46</f>
        <v>134.74</v>
      </c>
      <c r="I12" s="76">
        <f>'B 0'!K46</f>
        <v>58.949999999999996</v>
      </c>
      <c r="J12" s="487">
        <f>SUM(E12:I12)</f>
        <v>866.06000000000006</v>
      </c>
      <c r="K12" s="488">
        <f t="shared" si="1"/>
        <v>866.06000000000006</v>
      </c>
      <c r="L12" s="391"/>
    </row>
    <row r="13" spans="1:13" ht="20.25" customHeight="1">
      <c r="A13" s="413">
        <v>11</v>
      </c>
      <c r="B13" s="226" t="s">
        <v>789</v>
      </c>
      <c r="C13" s="491" t="s">
        <v>790</v>
      </c>
      <c r="D13" s="492">
        <f>'C - 1'!D36</f>
        <v>729.72</v>
      </c>
      <c r="E13" s="486">
        <v>729.72</v>
      </c>
      <c r="F13" s="212"/>
      <c r="G13" s="197"/>
      <c r="H13" s="75"/>
      <c r="I13" s="76"/>
      <c r="J13" s="487">
        <f>D13</f>
        <v>729.72</v>
      </c>
      <c r="K13" s="492">
        <f t="shared" si="1"/>
        <v>0</v>
      </c>
      <c r="L13" s="413" t="s">
        <v>784</v>
      </c>
    </row>
    <row r="14" spans="1:13" ht="30">
      <c r="A14" s="391">
        <v>12</v>
      </c>
      <c r="B14" s="229" t="s">
        <v>791</v>
      </c>
      <c r="C14" s="484" t="s">
        <v>792</v>
      </c>
      <c r="D14" s="485">
        <f>'C 0'!G36</f>
        <v>711.28000000000009</v>
      </c>
      <c r="E14" s="490"/>
      <c r="F14" s="212"/>
      <c r="G14" s="197">
        <f>'C 0'!I36</f>
        <v>654.73</v>
      </c>
      <c r="H14" s="75">
        <f>'C 0'!J36</f>
        <v>19.690000000000001</v>
      </c>
      <c r="I14" s="76">
        <f>'C 0'!K36</f>
        <v>36.86</v>
      </c>
      <c r="J14" s="487">
        <f>SUM(E14:I14)</f>
        <v>711.28000000000009</v>
      </c>
      <c r="K14" s="488">
        <f t="shared" si="1"/>
        <v>711.28000000000009</v>
      </c>
      <c r="L14" s="391"/>
    </row>
    <row r="15" spans="1:13" ht="14.25" customHeight="1">
      <c r="A15" s="391">
        <v>13</v>
      </c>
      <c r="B15" s="229" t="s">
        <v>793</v>
      </c>
      <c r="C15" s="484" t="s">
        <v>794</v>
      </c>
      <c r="D15" s="485">
        <f>'C 1'!G38</f>
        <v>428.40000000000003</v>
      </c>
      <c r="E15" s="490"/>
      <c r="F15" s="212"/>
      <c r="G15" s="197">
        <f>'C 1'!I38</f>
        <v>373.95</v>
      </c>
      <c r="H15" s="75">
        <f>'C 1'!J38</f>
        <v>14.13</v>
      </c>
      <c r="I15" s="76">
        <f>'C 1'!K38</f>
        <v>40.32</v>
      </c>
      <c r="J15" s="487">
        <f>SUM(E15:I15)</f>
        <v>428.4</v>
      </c>
      <c r="K15" s="488">
        <f t="shared" si="1"/>
        <v>428.4</v>
      </c>
      <c r="L15" s="391"/>
    </row>
    <row r="16" spans="1:13" ht="30">
      <c r="A16" s="550">
        <v>14</v>
      </c>
      <c r="B16" s="551" t="s">
        <v>795</v>
      </c>
      <c r="C16" s="549" t="s">
        <v>796</v>
      </c>
      <c r="D16" s="543">
        <f>'C 2'!D6</f>
        <v>38.090000000000003</v>
      </c>
      <c r="E16" s="486">
        <f>'C 2'!I6</f>
        <v>23.59</v>
      </c>
      <c r="F16" s="212"/>
      <c r="G16" s="197">
        <f>'C 2'!H6</f>
        <v>14.5</v>
      </c>
      <c r="H16" s="75"/>
      <c r="I16" s="76"/>
      <c r="J16" s="487">
        <f>D16</f>
        <v>38.090000000000003</v>
      </c>
      <c r="K16" s="548">
        <f t="shared" si="1"/>
        <v>14.5</v>
      </c>
      <c r="L16" s="205" t="s">
        <v>766</v>
      </c>
    </row>
    <row r="17" spans="1:12">
      <c r="A17" s="413">
        <v>15</v>
      </c>
      <c r="B17" s="226" t="s">
        <v>797</v>
      </c>
      <c r="C17" s="491" t="s">
        <v>798</v>
      </c>
      <c r="D17" s="492">
        <f>'D - 1'!D12</f>
        <v>319.95999999999998</v>
      </c>
      <c r="E17" s="486">
        <v>319.95999999999998</v>
      </c>
      <c r="F17" s="212"/>
      <c r="G17" s="197"/>
      <c r="H17" s="75"/>
      <c r="I17" s="76"/>
      <c r="J17" s="487">
        <f>D17</f>
        <v>319.95999999999998</v>
      </c>
      <c r="K17" s="492">
        <f t="shared" si="1"/>
        <v>0</v>
      </c>
      <c r="L17" s="413" t="s">
        <v>784</v>
      </c>
    </row>
    <row r="18" spans="1:12">
      <c r="A18" s="391">
        <v>16</v>
      </c>
      <c r="B18" s="477" t="s">
        <v>799</v>
      </c>
      <c r="C18" s="493" t="s">
        <v>800</v>
      </c>
      <c r="D18" s="485">
        <f>'D 0'!G49</f>
        <v>639.12</v>
      </c>
      <c r="E18" s="560">
        <f>'D 0'!L49</f>
        <v>17.25</v>
      </c>
      <c r="F18" s="212">
        <f>'D 0'!H49</f>
        <v>8.01</v>
      </c>
      <c r="G18" s="197">
        <f>'D 0'!I49</f>
        <v>428.34000000000009</v>
      </c>
      <c r="H18" s="75">
        <f>'D 0'!J49</f>
        <v>158.87000000000003</v>
      </c>
      <c r="I18" s="76">
        <f>'D 0'!K49</f>
        <v>26.650000000000002</v>
      </c>
      <c r="J18" s="487">
        <f>SUM(E18:I18)</f>
        <v>639.12000000000012</v>
      </c>
      <c r="K18" s="488">
        <f t="shared" si="1"/>
        <v>621.87000000000012</v>
      </c>
      <c r="L18" s="391"/>
    </row>
    <row r="19" spans="1:12">
      <c r="A19" s="413">
        <v>17</v>
      </c>
      <c r="B19" s="494" t="s">
        <v>801</v>
      </c>
      <c r="C19" s="495" t="s">
        <v>802</v>
      </c>
      <c r="D19" s="492">
        <f>'D 1'!D16</f>
        <v>227.43</v>
      </c>
      <c r="E19" s="486">
        <v>227.43</v>
      </c>
      <c r="F19" s="212"/>
      <c r="G19" s="197"/>
      <c r="H19" s="75"/>
      <c r="I19" s="76"/>
      <c r="J19" s="487">
        <f>SUM(E19:I19)</f>
        <v>227.43</v>
      </c>
      <c r="K19" s="492">
        <f t="shared" si="1"/>
        <v>0</v>
      </c>
      <c r="L19" s="413" t="s">
        <v>784</v>
      </c>
    </row>
    <row r="20" spans="1:12">
      <c r="A20" s="391">
        <v>18</v>
      </c>
      <c r="B20" s="477" t="s">
        <v>725</v>
      </c>
      <c r="C20" s="493" t="s">
        <v>803</v>
      </c>
      <c r="D20" s="485">
        <f>PROS!G16</f>
        <v>122.37</v>
      </c>
      <c r="E20" s="490"/>
      <c r="F20" s="212"/>
      <c r="G20" s="197">
        <f>PROS!H16</f>
        <v>62.480000000000004</v>
      </c>
      <c r="H20" s="75"/>
      <c r="I20" s="76">
        <f>PROS!I16</f>
        <v>59.89</v>
      </c>
      <c r="J20" s="487">
        <f>SUM(E20:I20)</f>
        <v>122.37</v>
      </c>
      <c r="K20" s="488">
        <f t="shared" si="1"/>
        <v>122.37</v>
      </c>
      <c r="L20" s="391"/>
    </row>
    <row r="21" spans="1:12">
      <c r="A21" s="476">
        <v>19</v>
      </c>
      <c r="B21" s="477" t="s">
        <v>804</v>
      </c>
      <c r="C21" s="493" t="s">
        <v>805</v>
      </c>
      <c r="D21" s="485">
        <f>KL_SCH!C30</f>
        <v>275.36</v>
      </c>
      <c r="E21" s="490">
        <f>KL_SCH!L30</f>
        <v>122.52999999999999</v>
      </c>
      <c r="F21" s="212"/>
      <c r="G21" s="197">
        <f>KL_SCH!I30</f>
        <v>149.08000000000001</v>
      </c>
      <c r="H21" s="75">
        <f>KL_SCH!J30</f>
        <v>3.75</v>
      </c>
      <c r="I21" s="76"/>
      <c r="J21" s="487">
        <f>SUM(E21:I21)</f>
        <v>275.36</v>
      </c>
      <c r="K21" s="488">
        <f t="shared" si="1"/>
        <v>152.83000000000001</v>
      </c>
      <c r="L21" s="391"/>
    </row>
    <row r="22" spans="1:12" s="401" customFormat="1">
      <c r="A22" s="496"/>
      <c r="B22" s="497" t="s">
        <v>117</v>
      </c>
      <c r="C22" s="493"/>
      <c r="D22" s="498">
        <f t="shared" ref="D22:K22" si="2">SUM(D3:D21)</f>
        <v>10939.79</v>
      </c>
      <c r="E22" s="499">
        <f t="shared" si="2"/>
        <v>3157.6200000000008</v>
      </c>
      <c r="F22" s="500">
        <f t="shared" si="2"/>
        <v>33.24</v>
      </c>
      <c r="G22" s="501">
        <f t="shared" si="2"/>
        <v>5925.39</v>
      </c>
      <c r="H22" s="502">
        <f t="shared" si="2"/>
        <v>1228.1800000000003</v>
      </c>
      <c r="I22" s="503">
        <f t="shared" si="2"/>
        <v>595.36</v>
      </c>
      <c r="J22" s="498">
        <f t="shared" si="2"/>
        <v>10939.790000000003</v>
      </c>
      <c r="K22" s="504">
        <f t="shared" si="2"/>
        <v>7782.17</v>
      </c>
      <c r="L22" s="493"/>
    </row>
    <row r="23" spans="1:12">
      <c r="J23" s="192" t="s">
        <v>806</v>
      </c>
      <c r="K23" s="505">
        <f>SUM(F22:I22)</f>
        <v>7782.17</v>
      </c>
    </row>
    <row r="24" spans="1:12">
      <c r="C24" s="506" t="s">
        <v>101</v>
      </c>
      <c r="D24" s="507">
        <f>E22+K22</f>
        <v>10939.79</v>
      </c>
      <c r="E24" s="508"/>
    </row>
    <row r="26" spans="1:12">
      <c r="B26" s="606" t="s">
        <v>763</v>
      </c>
      <c r="C26" s="476"/>
    </row>
    <row r="27" spans="1:12">
      <c r="B27" s="607" t="s">
        <v>305</v>
      </c>
      <c r="C27" s="608">
        <f>F22</f>
        <v>33.24</v>
      </c>
      <c r="D27" s="509"/>
    </row>
    <row r="28" spans="1:12">
      <c r="B28" s="607" t="s">
        <v>21</v>
      </c>
      <c r="C28" s="608">
        <f>G22-G20</f>
        <v>5862.9100000000008</v>
      </c>
    </row>
    <row r="29" spans="1:12">
      <c r="B29" s="607" t="s">
        <v>15</v>
      </c>
      <c r="C29" s="608">
        <f>H22</f>
        <v>1228.1800000000003</v>
      </c>
    </row>
    <row r="30" spans="1:12">
      <c r="B30" s="607" t="s">
        <v>19</v>
      </c>
      <c r="C30" s="608">
        <f>I22-I20</f>
        <v>535.47</v>
      </c>
    </row>
    <row r="31" spans="1:12">
      <c r="B31" s="607" t="s">
        <v>775</v>
      </c>
      <c r="C31" s="608">
        <f>G20</f>
        <v>62.480000000000004</v>
      </c>
    </row>
    <row r="32" spans="1:12">
      <c r="B32" s="607" t="s">
        <v>778</v>
      </c>
      <c r="C32" s="608">
        <f>I20</f>
        <v>59.89</v>
      </c>
    </row>
    <row r="33" spans="2:3">
      <c r="B33" s="606" t="s">
        <v>781</v>
      </c>
      <c r="C33" s="498">
        <f>SUM(C27:C32)</f>
        <v>7782.170000000001</v>
      </c>
    </row>
  </sheetData>
  <pageMargins left="0.7" right="0.7" top="0.75" bottom="0.75" header="0.51180555555555496" footer="0.51180555555555496"/>
  <pageSetup paperSize="9" scale="80" firstPageNumber="0" orientation="landscape" horizontalDpi="300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MK56"/>
  <sheetViews>
    <sheetView topLeftCell="A45" zoomScaleNormal="100" workbookViewId="0">
      <selection activeCell="C50" sqref="C50:J53"/>
    </sheetView>
  </sheetViews>
  <sheetFormatPr defaultColWidth="9.140625" defaultRowHeight="15"/>
  <cols>
    <col min="1" max="1" width="7" style="1" customWidth="1"/>
    <col min="2" max="2" width="24.140625" style="2" customWidth="1"/>
    <col min="3" max="3" width="13.5703125" style="1" customWidth="1"/>
    <col min="4" max="4" width="18.85546875" style="2" customWidth="1"/>
    <col min="5" max="5" width="10.42578125" style="1" customWidth="1"/>
    <col min="6" max="6" width="11.140625" style="1" customWidth="1"/>
    <col min="7" max="7" width="9.42578125" style="2" customWidth="1"/>
    <col min="8" max="8" width="10" style="2" customWidth="1"/>
    <col min="9" max="9" width="9.7109375" style="2" customWidth="1"/>
    <col min="10" max="10" width="10.42578125" style="2" customWidth="1"/>
    <col min="11" max="11" width="10.5703125" style="2" customWidth="1"/>
    <col min="12" max="1025" width="9.140625" style="2"/>
  </cols>
  <sheetData>
    <row r="1" spans="1:12">
      <c r="A1" s="66"/>
      <c r="B1" s="67" t="s">
        <v>190</v>
      </c>
      <c r="C1" s="67"/>
      <c r="D1" s="67"/>
      <c r="E1" s="69"/>
      <c r="F1" s="67"/>
    </row>
    <row r="2" spans="1:12" ht="30">
      <c r="A2" s="70" t="s">
        <v>1</v>
      </c>
      <c r="B2" s="71" t="s">
        <v>120</v>
      </c>
      <c r="C2" s="70" t="s">
        <v>3</v>
      </c>
      <c r="D2" s="71" t="s">
        <v>4</v>
      </c>
      <c r="E2" s="70" t="s">
        <v>5</v>
      </c>
      <c r="F2" s="70" t="s">
        <v>6</v>
      </c>
      <c r="G2" s="72" t="s">
        <v>7</v>
      </c>
      <c r="H2" s="92" t="s">
        <v>8</v>
      </c>
      <c r="I2" s="93" t="s">
        <v>9</v>
      </c>
      <c r="J2" s="94" t="s">
        <v>10</v>
      </c>
      <c r="K2" s="95" t="s">
        <v>11</v>
      </c>
    </row>
    <row r="3" spans="1:12" ht="34.5" customHeight="1">
      <c r="A3" s="96">
        <v>101</v>
      </c>
      <c r="B3" s="97" t="s">
        <v>191</v>
      </c>
      <c r="C3" s="96" t="s">
        <v>18</v>
      </c>
      <c r="D3" s="97" t="s">
        <v>132</v>
      </c>
      <c r="E3" s="96" t="s">
        <v>19</v>
      </c>
      <c r="F3" s="98">
        <v>17.5</v>
      </c>
      <c r="G3" s="99"/>
      <c r="H3" s="99"/>
      <c r="I3" s="99"/>
      <c r="J3" s="99"/>
      <c r="K3" s="100">
        <f>F3</f>
        <v>17.5</v>
      </c>
      <c r="L3" s="19" t="s">
        <v>16</v>
      </c>
    </row>
    <row r="4" spans="1:12">
      <c r="A4" s="77">
        <v>102</v>
      </c>
      <c r="B4" s="101" t="s">
        <v>55</v>
      </c>
      <c r="C4" s="77" t="s">
        <v>18</v>
      </c>
      <c r="D4" s="101" t="s">
        <v>14</v>
      </c>
      <c r="E4" s="77" t="s">
        <v>21</v>
      </c>
      <c r="F4" s="102">
        <v>18.899999999999999</v>
      </c>
      <c r="G4" s="99"/>
      <c r="H4" s="99"/>
      <c r="I4" s="103">
        <f>F4</f>
        <v>18.899999999999999</v>
      </c>
      <c r="J4" s="99"/>
      <c r="K4" s="99"/>
      <c r="L4" s="19" t="s">
        <v>16</v>
      </c>
    </row>
    <row r="5" spans="1:12">
      <c r="A5" s="24">
        <v>103</v>
      </c>
      <c r="B5" s="25" t="s">
        <v>192</v>
      </c>
      <c r="C5" s="24" t="s">
        <v>18</v>
      </c>
      <c r="D5" s="25" t="s">
        <v>14</v>
      </c>
      <c r="E5" s="24" t="s">
        <v>21</v>
      </c>
      <c r="F5" s="26">
        <v>19.7</v>
      </c>
      <c r="G5" s="36"/>
      <c r="H5" s="36"/>
      <c r="I5" s="27">
        <f>F5</f>
        <v>19.7</v>
      </c>
      <c r="J5" s="36"/>
      <c r="K5" s="36"/>
      <c r="L5" s="19" t="s">
        <v>16</v>
      </c>
    </row>
    <row r="6" spans="1:12">
      <c r="A6" s="24">
        <v>104</v>
      </c>
      <c r="B6" s="25" t="s">
        <v>192</v>
      </c>
      <c r="C6" s="24" t="s">
        <v>18</v>
      </c>
      <c r="D6" s="25" t="s">
        <v>14</v>
      </c>
      <c r="E6" s="24" t="s">
        <v>21</v>
      </c>
      <c r="F6" s="26">
        <v>19.8</v>
      </c>
      <c r="G6" s="36"/>
      <c r="H6" s="36"/>
      <c r="I6" s="27">
        <f>F6</f>
        <v>19.8</v>
      </c>
      <c r="J6" s="36"/>
      <c r="K6" s="36"/>
      <c r="L6" s="19" t="s">
        <v>16</v>
      </c>
    </row>
    <row r="7" spans="1:12">
      <c r="A7" s="24">
        <v>105</v>
      </c>
      <c r="B7" s="25" t="s">
        <v>192</v>
      </c>
      <c r="C7" s="24" t="s">
        <v>18</v>
      </c>
      <c r="D7" s="25" t="s">
        <v>14</v>
      </c>
      <c r="E7" s="24" t="s">
        <v>21</v>
      </c>
      <c r="F7" s="26">
        <v>19.600000000000001</v>
      </c>
      <c r="G7" s="36"/>
      <c r="H7" s="36"/>
      <c r="I7" s="27">
        <f>F7</f>
        <v>19.600000000000001</v>
      </c>
      <c r="J7" s="36"/>
      <c r="K7" s="36"/>
      <c r="L7" s="19" t="s">
        <v>16</v>
      </c>
    </row>
    <row r="8" spans="1:12">
      <c r="A8" s="24">
        <v>106</v>
      </c>
      <c r="B8" s="25" t="s">
        <v>192</v>
      </c>
      <c r="C8" s="24" t="s">
        <v>18</v>
      </c>
      <c r="D8" s="25" t="s">
        <v>14</v>
      </c>
      <c r="E8" s="24" t="s">
        <v>21</v>
      </c>
      <c r="F8" s="26">
        <v>19.399999999999999</v>
      </c>
      <c r="G8" s="36"/>
      <c r="H8" s="36"/>
      <c r="I8" s="27">
        <f>F8</f>
        <v>19.399999999999999</v>
      </c>
      <c r="J8" s="36"/>
      <c r="K8" s="36"/>
      <c r="L8" s="19" t="s">
        <v>16</v>
      </c>
    </row>
    <row r="9" spans="1:12" ht="41.25" customHeight="1">
      <c r="A9" s="12">
        <v>107</v>
      </c>
      <c r="B9" s="13" t="s">
        <v>193</v>
      </c>
      <c r="C9" s="12" t="s">
        <v>18</v>
      </c>
      <c r="D9" s="13" t="s">
        <v>14</v>
      </c>
      <c r="E9" s="12" t="s">
        <v>15</v>
      </c>
      <c r="F9" s="14">
        <v>19.5</v>
      </c>
      <c r="G9" s="36"/>
      <c r="H9" s="36"/>
      <c r="I9" s="36"/>
      <c r="J9" s="42">
        <f>F9</f>
        <v>19.5</v>
      </c>
      <c r="K9" s="36"/>
      <c r="L9" s="19" t="s">
        <v>16</v>
      </c>
    </row>
    <row r="10" spans="1:12">
      <c r="A10" s="24">
        <v>108</v>
      </c>
      <c r="B10" s="25" t="s">
        <v>194</v>
      </c>
      <c r="C10" s="24" t="s">
        <v>18</v>
      </c>
      <c r="D10" s="25" t="s">
        <v>14</v>
      </c>
      <c r="E10" s="24" t="s">
        <v>21</v>
      </c>
      <c r="F10" s="26">
        <v>19.899999999999999</v>
      </c>
      <c r="G10" s="36"/>
      <c r="H10" s="36"/>
      <c r="I10" s="27">
        <f>F10</f>
        <v>19.899999999999999</v>
      </c>
      <c r="J10" s="36"/>
      <c r="K10" s="36"/>
      <c r="L10" s="19" t="s">
        <v>16</v>
      </c>
    </row>
    <row r="11" spans="1:12">
      <c r="A11" s="24">
        <v>109</v>
      </c>
      <c r="B11" s="25" t="s">
        <v>195</v>
      </c>
      <c r="C11" s="24" t="s">
        <v>37</v>
      </c>
      <c r="D11" s="25" t="s">
        <v>14</v>
      </c>
      <c r="E11" s="24" t="s">
        <v>21</v>
      </c>
      <c r="F11" s="26">
        <v>19.399999999999999</v>
      </c>
      <c r="G11" s="36"/>
      <c r="H11" s="36"/>
      <c r="I11" s="27">
        <f>F11</f>
        <v>19.399999999999999</v>
      </c>
      <c r="J11" s="36"/>
      <c r="K11" s="36"/>
      <c r="L11" s="19" t="s">
        <v>16</v>
      </c>
    </row>
    <row r="12" spans="1:12">
      <c r="A12" s="12">
        <v>110</v>
      </c>
      <c r="B12" s="13" t="s">
        <v>196</v>
      </c>
      <c r="C12" s="12" t="s">
        <v>18</v>
      </c>
      <c r="D12" s="13" t="s">
        <v>14</v>
      </c>
      <c r="E12" s="12" t="s">
        <v>15</v>
      </c>
      <c r="F12" s="14">
        <v>20</v>
      </c>
      <c r="G12" s="36"/>
      <c r="H12" s="36"/>
      <c r="I12" s="36"/>
      <c r="J12" s="42">
        <f>F12</f>
        <v>20</v>
      </c>
      <c r="K12" s="36"/>
      <c r="L12" s="19" t="s">
        <v>16</v>
      </c>
    </row>
    <row r="13" spans="1:12">
      <c r="A13" s="24">
        <v>111</v>
      </c>
      <c r="B13" s="25" t="s">
        <v>197</v>
      </c>
      <c r="C13" s="24" t="s">
        <v>37</v>
      </c>
      <c r="D13" s="25" t="s">
        <v>14</v>
      </c>
      <c r="E13" s="24" t="s">
        <v>21</v>
      </c>
      <c r="F13" s="26">
        <v>14.3</v>
      </c>
      <c r="G13" s="36"/>
      <c r="H13" s="36"/>
      <c r="I13" s="27">
        <f t="shared" ref="I13:I18" si="0">F13</f>
        <v>14.3</v>
      </c>
      <c r="J13" s="36"/>
      <c r="K13" s="36"/>
      <c r="L13" s="19" t="s">
        <v>16</v>
      </c>
    </row>
    <row r="14" spans="1:12">
      <c r="A14" s="24">
        <v>112</v>
      </c>
      <c r="B14" s="25" t="s">
        <v>22</v>
      </c>
      <c r="C14" s="24" t="s">
        <v>18</v>
      </c>
      <c r="D14" s="25" t="s">
        <v>14</v>
      </c>
      <c r="E14" s="24" t="s">
        <v>21</v>
      </c>
      <c r="F14" s="26">
        <v>19.7</v>
      </c>
      <c r="G14" s="36"/>
      <c r="H14" s="36"/>
      <c r="I14" s="27">
        <f t="shared" si="0"/>
        <v>19.7</v>
      </c>
      <c r="J14" s="36"/>
      <c r="K14" s="36"/>
      <c r="L14" s="19" t="s">
        <v>16</v>
      </c>
    </row>
    <row r="15" spans="1:12">
      <c r="A15" s="24">
        <v>113</v>
      </c>
      <c r="B15" s="25" t="s">
        <v>192</v>
      </c>
      <c r="C15" s="24" t="s">
        <v>37</v>
      </c>
      <c r="D15" s="25" t="s">
        <v>14</v>
      </c>
      <c r="E15" s="24" t="s">
        <v>21</v>
      </c>
      <c r="F15" s="26">
        <v>19.5</v>
      </c>
      <c r="G15" s="36"/>
      <c r="H15" s="36"/>
      <c r="I15" s="27">
        <f t="shared" si="0"/>
        <v>19.5</v>
      </c>
      <c r="J15" s="36"/>
      <c r="K15" s="36"/>
      <c r="L15" s="19" t="s">
        <v>16</v>
      </c>
    </row>
    <row r="16" spans="1:12">
      <c r="A16" s="24">
        <v>114</v>
      </c>
      <c r="B16" s="25" t="s">
        <v>192</v>
      </c>
      <c r="C16" s="24" t="s">
        <v>37</v>
      </c>
      <c r="D16" s="25" t="s">
        <v>14</v>
      </c>
      <c r="E16" s="24" t="s">
        <v>21</v>
      </c>
      <c r="F16" s="26">
        <v>19.5</v>
      </c>
      <c r="G16" s="36"/>
      <c r="H16" s="36"/>
      <c r="I16" s="27">
        <f t="shared" si="0"/>
        <v>19.5</v>
      </c>
      <c r="J16" s="36"/>
      <c r="K16" s="36"/>
      <c r="L16" s="19" t="s">
        <v>16</v>
      </c>
    </row>
    <row r="17" spans="1:12">
      <c r="A17" s="24">
        <v>115</v>
      </c>
      <c r="B17" s="25" t="s">
        <v>192</v>
      </c>
      <c r="C17" s="24" t="s">
        <v>37</v>
      </c>
      <c r="D17" s="25" t="s">
        <v>14</v>
      </c>
      <c r="E17" s="24" t="s">
        <v>21</v>
      </c>
      <c r="F17" s="26">
        <v>19.100000000000001</v>
      </c>
      <c r="G17" s="36"/>
      <c r="H17" s="36"/>
      <c r="I17" s="27">
        <f t="shared" si="0"/>
        <v>19.100000000000001</v>
      </c>
      <c r="J17" s="36"/>
      <c r="K17" s="36"/>
      <c r="L17" s="19" t="s">
        <v>16</v>
      </c>
    </row>
    <row r="18" spans="1:12">
      <c r="A18" s="24">
        <v>116</v>
      </c>
      <c r="B18" s="25" t="s">
        <v>192</v>
      </c>
      <c r="C18" s="24" t="s">
        <v>13</v>
      </c>
      <c r="D18" s="25" t="s">
        <v>14</v>
      </c>
      <c r="E18" s="24" t="s">
        <v>21</v>
      </c>
      <c r="F18" s="26">
        <v>13.4</v>
      </c>
      <c r="G18" s="36"/>
      <c r="H18" s="36"/>
      <c r="I18" s="27">
        <f t="shared" si="0"/>
        <v>13.4</v>
      </c>
      <c r="J18" s="36"/>
      <c r="K18" s="36"/>
      <c r="L18" s="19" t="s">
        <v>16</v>
      </c>
    </row>
    <row r="19" spans="1:12">
      <c r="A19" s="20" t="s">
        <v>198</v>
      </c>
      <c r="B19" s="21" t="s">
        <v>199</v>
      </c>
      <c r="C19" s="20" t="s">
        <v>13</v>
      </c>
      <c r="D19" s="21" t="s">
        <v>14</v>
      </c>
      <c r="E19" s="20" t="s">
        <v>19</v>
      </c>
      <c r="F19" s="22">
        <v>2.6</v>
      </c>
      <c r="G19" s="36"/>
      <c r="H19" s="36"/>
      <c r="I19" s="36"/>
      <c r="J19" s="36"/>
      <c r="K19" s="79">
        <f>F19</f>
        <v>2.6</v>
      </c>
      <c r="L19" s="19" t="s">
        <v>16</v>
      </c>
    </row>
    <row r="20" spans="1:12">
      <c r="A20" s="24" t="s">
        <v>200</v>
      </c>
      <c r="B20" s="25" t="s">
        <v>30</v>
      </c>
      <c r="C20" s="24" t="s">
        <v>13</v>
      </c>
      <c r="D20" s="25" t="s">
        <v>14</v>
      </c>
      <c r="E20" s="24" t="s">
        <v>21</v>
      </c>
      <c r="F20" s="26">
        <v>3.2</v>
      </c>
      <c r="G20" s="36"/>
      <c r="H20" s="36"/>
      <c r="I20" s="27">
        <f>F20</f>
        <v>3.2</v>
      </c>
      <c r="J20" s="36"/>
      <c r="K20" s="36"/>
      <c r="L20" s="19" t="s">
        <v>16</v>
      </c>
    </row>
    <row r="21" spans="1:12">
      <c r="A21" s="24">
        <v>117</v>
      </c>
      <c r="B21" s="25" t="s">
        <v>192</v>
      </c>
      <c r="C21" s="24" t="s">
        <v>37</v>
      </c>
      <c r="D21" s="25" t="s">
        <v>14</v>
      </c>
      <c r="E21" s="24" t="s">
        <v>21</v>
      </c>
      <c r="F21" s="26">
        <v>13.3</v>
      </c>
      <c r="G21" s="36"/>
      <c r="H21" s="36"/>
      <c r="I21" s="27">
        <f>F21</f>
        <v>13.3</v>
      </c>
      <c r="J21" s="36"/>
      <c r="K21" s="36"/>
      <c r="L21" s="19" t="s">
        <v>16</v>
      </c>
    </row>
    <row r="22" spans="1:12">
      <c r="A22" s="20" t="s">
        <v>201</v>
      </c>
      <c r="B22" s="21" t="s">
        <v>199</v>
      </c>
      <c r="C22" s="20" t="s">
        <v>18</v>
      </c>
      <c r="D22" s="21" t="s">
        <v>14</v>
      </c>
      <c r="E22" s="20" t="s">
        <v>19</v>
      </c>
      <c r="F22" s="22">
        <v>2.7</v>
      </c>
      <c r="G22" s="36"/>
      <c r="H22" s="36"/>
      <c r="I22" s="36"/>
      <c r="J22" s="36"/>
      <c r="K22" s="79">
        <f>F22</f>
        <v>2.7</v>
      </c>
      <c r="L22" s="19" t="s">
        <v>16</v>
      </c>
    </row>
    <row r="23" spans="1:12">
      <c r="A23" s="24" t="s">
        <v>202</v>
      </c>
      <c r="B23" s="25" t="s">
        <v>30</v>
      </c>
      <c r="C23" s="24" t="s">
        <v>37</v>
      </c>
      <c r="D23" s="25" t="s">
        <v>14</v>
      </c>
      <c r="E23" s="24" t="s">
        <v>21</v>
      </c>
      <c r="F23" s="26">
        <v>3.1</v>
      </c>
      <c r="G23" s="36"/>
      <c r="H23" s="36"/>
      <c r="I23" s="27">
        <f>F23</f>
        <v>3.1</v>
      </c>
      <c r="J23" s="36"/>
      <c r="K23" s="36"/>
      <c r="L23" s="19" t="s">
        <v>16</v>
      </c>
    </row>
    <row r="24" spans="1:12">
      <c r="A24" s="24">
        <v>118</v>
      </c>
      <c r="B24" s="25" t="s">
        <v>192</v>
      </c>
      <c r="C24" s="24" t="s">
        <v>37</v>
      </c>
      <c r="D24" s="25" t="s">
        <v>14</v>
      </c>
      <c r="E24" s="24" t="s">
        <v>21</v>
      </c>
      <c r="F24" s="26">
        <v>19.899999999999999</v>
      </c>
      <c r="G24" s="36"/>
      <c r="H24" s="36"/>
      <c r="I24" s="27">
        <f>F24</f>
        <v>19.899999999999999</v>
      </c>
      <c r="J24" s="36"/>
      <c r="K24" s="36"/>
      <c r="L24" s="19" t="s">
        <v>16</v>
      </c>
    </row>
    <row r="25" spans="1:12" ht="30">
      <c r="A25" s="20">
        <v>119</v>
      </c>
      <c r="B25" s="21" t="s">
        <v>203</v>
      </c>
      <c r="C25" s="20" t="s">
        <v>18</v>
      </c>
      <c r="D25" s="21" t="s">
        <v>29</v>
      </c>
      <c r="E25" s="20" t="s">
        <v>19</v>
      </c>
      <c r="F25" s="22">
        <v>17.8</v>
      </c>
      <c r="G25" s="36"/>
      <c r="H25" s="36"/>
      <c r="I25" s="36"/>
      <c r="J25" s="36"/>
      <c r="K25" s="79">
        <f>F25</f>
        <v>17.8</v>
      </c>
      <c r="L25" s="19" t="s">
        <v>16</v>
      </c>
    </row>
    <row r="26" spans="1:12" ht="30">
      <c r="A26" s="20">
        <v>120</v>
      </c>
      <c r="B26" s="21" t="s">
        <v>50</v>
      </c>
      <c r="C26" s="20" t="s">
        <v>18</v>
      </c>
      <c r="D26" s="21" t="s">
        <v>29</v>
      </c>
      <c r="E26" s="20" t="s">
        <v>19</v>
      </c>
      <c r="F26" s="22">
        <v>5.6</v>
      </c>
      <c r="G26" s="36"/>
      <c r="H26" s="36"/>
      <c r="I26" s="36"/>
      <c r="J26" s="36"/>
      <c r="K26" s="79">
        <f>F26</f>
        <v>5.6</v>
      </c>
      <c r="L26" s="19" t="s">
        <v>16</v>
      </c>
    </row>
    <row r="27" spans="1:12" ht="30">
      <c r="A27" s="20" t="s">
        <v>204</v>
      </c>
      <c r="B27" s="21" t="s">
        <v>205</v>
      </c>
      <c r="C27" s="20" t="s">
        <v>18</v>
      </c>
      <c r="D27" s="21" t="s">
        <v>29</v>
      </c>
      <c r="E27" s="20" t="s">
        <v>19</v>
      </c>
      <c r="F27" s="22">
        <v>6.7</v>
      </c>
      <c r="G27" s="36"/>
      <c r="H27" s="36"/>
      <c r="I27" s="36"/>
      <c r="J27" s="36"/>
      <c r="K27" s="79">
        <f>F27</f>
        <v>6.7</v>
      </c>
      <c r="L27" s="19" t="s">
        <v>16</v>
      </c>
    </row>
    <row r="28" spans="1:12" ht="30">
      <c r="A28" s="24">
        <v>121</v>
      </c>
      <c r="B28" s="25" t="s">
        <v>206</v>
      </c>
      <c r="C28" s="24" t="s">
        <v>18</v>
      </c>
      <c r="D28" s="25" t="s">
        <v>29</v>
      </c>
      <c r="E28" s="24" t="s">
        <v>21</v>
      </c>
      <c r="F28" s="26">
        <v>5.8</v>
      </c>
      <c r="G28" s="36"/>
      <c r="H28" s="36"/>
      <c r="I28" s="27">
        <f>F28</f>
        <v>5.8</v>
      </c>
      <c r="J28" s="36"/>
      <c r="K28" s="36"/>
      <c r="L28" s="19" t="s">
        <v>16</v>
      </c>
    </row>
    <row r="29" spans="1:12" ht="28.5" customHeight="1">
      <c r="A29" s="104" t="s">
        <v>207</v>
      </c>
      <c r="B29" s="25" t="s">
        <v>208</v>
      </c>
      <c r="C29" s="24" t="s">
        <v>18</v>
      </c>
      <c r="D29" s="25" t="s">
        <v>14</v>
      </c>
      <c r="E29" s="24" t="s">
        <v>21</v>
      </c>
      <c r="F29" s="26">
        <v>70.3</v>
      </c>
      <c r="G29" s="36"/>
      <c r="H29" s="36"/>
      <c r="I29" s="27">
        <f>F29</f>
        <v>70.3</v>
      </c>
      <c r="J29" s="36"/>
      <c r="K29" s="36"/>
      <c r="L29" s="19" t="s">
        <v>16</v>
      </c>
    </row>
    <row r="30" spans="1:12" ht="30">
      <c r="A30" s="104" t="s">
        <v>209</v>
      </c>
      <c r="B30" s="25" t="s">
        <v>210</v>
      </c>
      <c r="C30" s="24" t="s">
        <v>79</v>
      </c>
      <c r="D30" s="25" t="s">
        <v>14</v>
      </c>
      <c r="E30" s="24" t="s">
        <v>21</v>
      </c>
      <c r="F30" s="26">
        <v>17.8</v>
      </c>
      <c r="G30" s="36"/>
      <c r="H30" s="36"/>
      <c r="I30" s="27">
        <f>F30</f>
        <v>17.8</v>
      </c>
      <c r="J30" s="36"/>
      <c r="K30" s="36"/>
      <c r="L30" s="19" t="s">
        <v>16</v>
      </c>
    </row>
    <row r="31" spans="1:12">
      <c r="A31" s="104" t="s">
        <v>211</v>
      </c>
      <c r="B31" s="25" t="s">
        <v>74</v>
      </c>
      <c r="C31" s="24" t="s">
        <v>18</v>
      </c>
      <c r="D31" s="25" t="s">
        <v>14</v>
      </c>
      <c r="E31" s="24" t="s">
        <v>21</v>
      </c>
      <c r="F31" s="26">
        <v>99.6</v>
      </c>
      <c r="G31" s="36"/>
      <c r="H31" s="36"/>
      <c r="I31" s="27">
        <f>F31</f>
        <v>99.6</v>
      </c>
      <c r="J31" s="36"/>
      <c r="K31" s="36"/>
      <c r="L31" s="19" t="s">
        <v>16</v>
      </c>
    </row>
    <row r="32" spans="1:12">
      <c r="A32" s="105" t="s">
        <v>212</v>
      </c>
      <c r="B32" s="29" t="s">
        <v>90</v>
      </c>
      <c r="C32" s="28" t="s">
        <v>91</v>
      </c>
      <c r="D32" s="29" t="s">
        <v>14</v>
      </c>
      <c r="E32" s="28" t="s">
        <v>21</v>
      </c>
      <c r="F32" s="30">
        <v>18.100000000000001</v>
      </c>
      <c r="G32" s="78">
        <f>F32</f>
        <v>18.100000000000001</v>
      </c>
      <c r="H32" s="36"/>
      <c r="I32" s="36"/>
      <c r="J32" s="36"/>
      <c r="K32" s="36"/>
      <c r="L32" s="106" t="s">
        <v>47</v>
      </c>
    </row>
    <row r="33" spans="1:12">
      <c r="A33" s="107" t="s">
        <v>213</v>
      </c>
      <c r="B33" s="108" t="s">
        <v>214</v>
      </c>
      <c r="C33" s="109" t="s">
        <v>37</v>
      </c>
      <c r="D33" s="25" t="s">
        <v>14</v>
      </c>
      <c r="E33" s="24" t="s">
        <v>21</v>
      </c>
      <c r="F33" s="110">
        <v>36.700000000000003</v>
      </c>
      <c r="G33" s="36"/>
      <c r="H33" s="36"/>
      <c r="I33" s="27">
        <f>F33</f>
        <v>36.700000000000003</v>
      </c>
      <c r="J33" s="36"/>
      <c r="K33" s="36"/>
      <c r="L33" s="19" t="s">
        <v>16</v>
      </c>
    </row>
    <row r="34" spans="1:12">
      <c r="A34" s="107" t="s">
        <v>215</v>
      </c>
      <c r="B34" s="108" t="s">
        <v>216</v>
      </c>
      <c r="C34" s="111" t="s">
        <v>217</v>
      </c>
      <c r="D34" s="25" t="s">
        <v>14</v>
      </c>
      <c r="E34" s="24" t="s">
        <v>21</v>
      </c>
      <c r="F34" s="110">
        <v>17.79</v>
      </c>
      <c r="G34" s="36"/>
      <c r="H34" s="36"/>
      <c r="I34" s="27">
        <f>F34</f>
        <v>17.79</v>
      </c>
      <c r="J34" s="36"/>
      <c r="K34" s="36"/>
      <c r="L34" s="19" t="s">
        <v>16</v>
      </c>
    </row>
    <row r="35" spans="1:12">
      <c r="A35" s="107" t="s">
        <v>215</v>
      </c>
      <c r="B35" s="108" t="s">
        <v>218</v>
      </c>
      <c r="C35" s="109" t="s">
        <v>37</v>
      </c>
      <c r="D35" s="25" t="s">
        <v>14</v>
      </c>
      <c r="E35" s="24" t="s">
        <v>21</v>
      </c>
      <c r="F35" s="110">
        <v>12.87</v>
      </c>
      <c r="G35" s="36"/>
      <c r="H35" s="36"/>
      <c r="I35" s="27">
        <f>F35</f>
        <v>12.87</v>
      </c>
      <c r="J35" s="36"/>
      <c r="K35" s="36"/>
      <c r="L35" s="19" t="s">
        <v>16</v>
      </c>
    </row>
    <row r="36" spans="1:12">
      <c r="A36" s="107" t="s">
        <v>219</v>
      </c>
      <c r="B36" s="108" t="s">
        <v>218</v>
      </c>
      <c r="C36" s="109" t="s">
        <v>37</v>
      </c>
      <c r="D36" s="25" t="s">
        <v>14</v>
      </c>
      <c r="E36" s="24" t="s">
        <v>21</v>
      </c>
      <c r="F36" s="110">
        <v>13.77</v>
      </c>
      <c r="G36" s="36"/>
      <c r="H36" s="36"/>
      <c r="I36" s="27">
        <f>F36</f>
        <v>13.77</v>
      </c>
      <c r="J36" s="36"/>
      <c r="K36" s="36"/>
      <c r="L36" s="19" t="s">
        <v>16</v>
      </c>
    </row>
    <row r="37" spans="1:12">
      <c r="A37" s="112"/>
      <c r="B37" s="113" t="s">
        <v>220</v>
      </c>
      <c r="C37" s="113"/>
      <c r="D37" s="114"/>
      <c r="E37" s="115"/>
      <c r="F37" s="83">
        <f>SUM(F3:F36)</f>
        <v>666.83000000000015</v>
      </c>
      <c r="G37" s="78">
        <f>SUM(G3:G36)</f>
        <v>18.100000000000001</v>
      </c>
      <c r="H37" s="84">
        <f>SUM(H3:H36)</f>
        <v>0</v>
      </c>
      <c r="I37" s="27">
        <f>SUM(I3:I36)</f>
        <v>556.33000000000004</v>
      </c>
      <c r="J37" s="42">
        <f>SUM(J3:J32)</f>
        <v>39.5</v>
      </c>
      <c r="K37" s="79">
        <f>SUM(K3:K32)</f>
        <v>52.900000000000006</v>
      </c>
      <c r="L37" s="116">
        <f>SUM(H37:K37)</f>
        <v>648.73</v>
      </c>
    </row>
    <row r="38" spans="1:12">
      <c r="B38" s="46" t="s">
        <v>99</v>
      </c>
      <c r="D38" s="46"/>
      <c r="F38" s="47">
        <f>SUM(G37:K37)</f>
        <v>666.83</v>
      </c>
      <c r="G38" s="45"/>
      <c r="H38" s="45"/>
      <c r="I38" s="45"/>
      <c r="J38" s="45"/>
      <c r="K38" s="45"/>
    </row>
    <row r="39" spans="1:12">
      <c r="B39" s="48" t="s">
        <v>100</v>
      </c>
      <c r="D39" s="1"/>
      <c r="F39" s="49">
        <f>I37+J37+K37</f>
        <v>648.73</v>
      </c>
      <c r="G39" s="45"/>
      <c r="H39" s="45"/>
      <c r="I39" s="45"/>
      <c r="J39" s="45"/>
      <c r="K39" s="45"/>
    </row>
    <row r="40" spans="1:12">
      <c r="B40" s="1" t="s">
        <v>101</v>
      </c>
      <c r="D40" s="1"/>
      <c r="F40" s="49">
        <f>F37-G37</f>
        <v>648.73000000000013</v>
      </c>
      <c r="G40" s="45"/>
      <c r="H40" s="45"/>
      <c r="I40" s="45"/>
      <c r="J40" s="45"/>
      <c r="K40" s="45"/>
    </row>
    <row r="41" spans="1:12" s="120" customFormat="1">
      <c r="A41" s="117"/>
      <c r="B41" s="117"/>
      <c r="C41" s="117"/>
      <c r="D41" s="117"/>
      <c r="E41" s="117"/>
      <c r="F41" s="118"/>
      <c r="G41" s="119"/>
      <c r="H41" s="119"/>
      <c r="I41" s="119"/>
      <c r="J41" s="119"/>
      <c r="K41" s="119"/>
    </row>
    <row r="42" spans="1:12">
      <c r="B42" s="3" t="s">
        <v>102</v>
      </c>
      <c r="C42" s="50"/>
      <c r="G42" s="45"/>
      <c r="H42" s="45"/>
      <c r="I42" s="45"/>
      <c r="J42" s="45"/>
      <c r="K42" s="45"/>
    </row>
    <row r="43" spans="1:12">
      <c r="B43" s="51" t="s">
        <v>103</v>
      </c>
      <c r="C43" s="52" t="s">
        <v>37</v>
      </c>
      <c r="G43" s="45"/>
      <c r="H43" s="45"/>
      <c r="I43" s="45"/>
      <c r="J43" s="45"/>
      <c r="K43" s="45"/>
    </row>
    <row r="44" spans="1:12">
      <c r="B44" s="51" t="s">
        <v>104</v>
      </c>
      <c r="C44" s="52" t="s">
        <v>18</v>
      </c>
      <c r="G44" s="45"/>
      <c r="H44" s="45"/>
      <c r="I44" s="45"/>
      <c r="J44" s="45"/>
      <c r="K44" s="45"/>
    </row>
    <row r="45" spans="1:12">
      <c r="B45" s="51" t="s">
        <v>105</v>
      </c>
      <c r="C45" s="52" t="s">
        <v>79</v>
      </c>
      <c r="G45" s="45"/>
      <c r="H45" s="45"/>
      <c r="I45" s="45"/>
      <c r="J45" s="45"/>
      <c r="K45" s="45"/>
    </row>
    <row r="46" spans="1:12">
      <c r="B46" s="51" t="s">
        <v>106</v>
      </c>
      <c r="C46" s="52" t="s">
        <v>107</v>
      </c>
      <c r="G46" s="45"/>
      <c r="H46" s="45"/>
      <c r="I46" s="45"/>
      <c r="J46" s="45"/>
      <c r="K46" s="45"/>
    </row>
    <row r="47" spans="1:12" ht="17.100000000000001" customHeight="1">
      <c r="B47" s="51" t="s">
        <v>108</v>
      </c>
      <c r="C47" s="52" t="s">
        <v>49</v>
      </c>
      <c r="G47" s="45"/>
      <c r="H47" s="45"/>
      <c r="I47" s="45"/>
      <c r="J47" s="45"/>
      <c r="K47" s="45"/>
    </row>
    <row r="48" spans="1:12">
      <c r="G48" s="45"/>
      <c r="H48" s="45"/>
      <c r="I48" s="45"/>
      <c r="J48" s="45"/>
      <c r="K48" s="45"/>
    </row>
    <row r="49" spans="2:11">
      <c r="G49" s="45"/>
      <c r="H49" s="45"/>
      <c r="I49" s="45"/>
      <c r="J49" s="45"/>
      <c r="K49" s="45"/>
    </row>
    <row r="50" spans="2:11" ht="30" customHeight="1">
      <c r="B50" s="53" t="s">
        <v>109</v>
      </c>
      <c r="C50" s="616" t="s">
        <v>817</v>
      </c>
      <c r="D50" s="616"/>
      <c r="E50" s="616"/>
      <c r="F50" s="616"/>
      <c r="G50" s="616"/>
      <c r="H50" s="616"/>
      <c r="I50" s="616"/>
      <c r="J50" s="616"/>
      <c r="K50" s="54">
        <f>H37</f>
        <v>0</v>
      </c>
    </row>
    <row r="51" spans="2:11" ht="46.5" customHeight="1">
      <c r="B51" s="55" t="s">
        <v>111</v>
      </c>
      <c r="C51" s="617" t="s">
        <v>818</v>
      </c>
      <c r="D51" s="617"/>
      <c r="E51" s="617"/>
      <c r="F51" s="617"/>
      <c r="G51" s="617"/>
      <c r="H51" s="617"/>
      <c r="I51" s="617"/>
      <c r="J51" s="617"/>
      <c r="K51" s="56">
        <f>I37</f>
        <v>556.33000000000004</v>
      </c>
    </row>
    <row r="52" spans="2:11" ht="42" customHeight="1">
      <c r="B52" s="91" t="s">
        <v>113</v>
      </c>
      <c r="C52" s="618" t="s">
        <v>819</v>
      </c>
      <c r="D52" s="618"/>
      <c r="E52" s="618"/>
      <c r="F52" s="618"/>
      <c r="G52" s="618"/>
      <c r="H52" s="618"/>
      <c r="I52" s="618"/>
      <c r="J52" s="618"/>
      <c r="K52" s="58">
        <f>J37</f>
        <v>39.5</v>
      </c>
    </row>
    <row r="53" spans="2:11" ht="30" customHeight="1">
      <c r="B53" s="59" t="s">
        <v>115</v>
      </c>
      <c r="C53" s="619" t="s">
        <v>820</v>
      </c>
      <c r="D53" s="619"/>
      <c r="E53" s="619"/>
      <c r="F53" s="619"/>
      <c r="G53" s="619"/>
      <c r="H53" s="619"/>
      <c r="I53" s="619"/>
      <c r="J53" s="619"/>
      <c r="K53" s="60">
        <f>K37</f>
        <v>52.900000000000006</v>
      </c>
    </row>
    <row r="54" spans="2:11">
      <c r="B54" s="61"/>
      <c r="C54" s="610" t="s">
        <v>117</v>
      </c>
      <c r="D54" s="610"/>
      <c r="E54" s="610"/>
      <c r="F54" s="610"/>
      <c r="G54" s="610"/>
      <c r="H54" s="610"/>
      <c r="I54" s="610"/>
      <c r="J54" s="610"/>
      <c r="K54" s="44">
        <f>SUM(K50:K53)</f>
        <v>648.73</v>
      </c>
    </row>
    <row r="55" spans="2:11">
      <c r="B55" s="62"/>
      <c r="G55" s="45"/>
      <c r="H55" s="45"/>
      <c r="I55" s="45"/>
      <c r="J55" s="45"/>
      <c r="K55" s="45"/>
    </row>
    <row r="56" spans="2:11">
      <c r="B56" s="63" t="s">
        <v>118</v>
      </c>
      <c r="G56" s="45"/>
      <c r="H56" s="45"/>
      <c r="I56" s="45"/>
      <c r="J56" s="45"/>
      <c r="K56" s="64">
        <f>G37</f>
        <v>18.100000000000001</v>
      </c>
    </row>
  </sheetData>
  <mergeCells count="5">
    <mergeCell ref="C50:J50"/>
    <mergeCell ref="C51:J51"/>
    <mergeCell ref="C52:J52"/>
    <mergeCell ref="C53:J53"/>
    <mergeCell ref="C54:J54"/>
  </mergeCells>
  <pageMargins left="0.7" right="0.7" top="0.75" bottom="0.75" header="0.51180555555555496" footer="0.51180555555555496"/>
  <pageSetup paperSize="9" scale="9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MK57"/>
  <sheetViews>
    <sheetView topLeftCell="A7" zoomScaleNormal="100" workbookViewId="0">
      <selection activeCell="L38" sqref="L38"/>
    </sheetView>
  </sheetViews>
  <sheetFormatPr defaultColWidth="9.140625" defaultRowHeight="15"/>
  <cols>
    <col min="1" max="1" width="9.5703125" style="1" customWidth="1"/>
    <col min="2" max="2" width="25.140625" style="2" customWidth="1"/>
    <col min="3" max="3" width="13.5703125" style="2" customWidth="1"/>
    <col min="4" max="4" width="26.140625" style="2" customWidth="1"/>
    <col min="5" max="5" width="12" style="1" customWidth="1"/>
    <col min="6" max="6" width="12.85546875" style="1" customWidth="1"/>
    <col min="7" max="7" width="9.140625" style="2"/>
    <col min="8" max="9" width="10.28515625" style="2" customWidth="1"/>
    <col min="10" max="10" width="11.140625" style="2" customWidth="1"/>
    <col min="11" max="11" width="10.42578125" style="2" customWidth="1"/>
    <col min="12" max="1025" width="9.140625" style="2"/>
  </cols>
  <sheetData>
    <row r="1" spans="1:12">
      <c r="A1" s="66"/>
      <c r="B1" s="67" t="s">
        <v>221</v>
      </c>
      <c r="C1" s="67"/>
      <c r="D1" s="67"/>
      <c r="E1" s="69"/>
      <c r="F1" s="67"/>
    </row>
    <row r="2" spans="1:12" ht="30">
      <c r="A2" s="70" t="s">
        <v>1</v>
      </c>
      <c r="B2" s="71" t="s">
        <v>120</v>
      </c>
      <c r="C2" s="71" t="s">
        <v>3</v>
      </c>
      <c r="D2" s="71" t="s">
        <v>4</v>
      </c>
      <c r="E2" s="70" t="s">
        <v>5</v>
      </c>
      <c r="F2" s="70" t="s">
        <v>6</v>
      </c>
      <c r="G2" s="72" t="s">
        <v>7</v>
      </c>
      <c r="H2" s="73" t="s">
        <v>8</v>
      </c>
      <c r="I2" s="74" t="s">
        <v>9</v>
      </c>
      <c r="J2" s="75" t="s">
        <v>10</v>
      </c>
      <c r="K2" s="76" t="s">
        <v>11</v>
      </c>
    </row>
    <row r="3" spans="1:12">
      <c r="A3" s="96">
        <v>201</v>
      </c>
      <c r="B3" s="97" t="s">
        <v>191</v>
      </c>
      <c r="C3" s="97" t="s">
        <v>18</v>
      </c>
      <c r="D3" s="97" t="s">
        <v>132</v>
      </c>
      <c r="E3" s="96" t="s">
        <v>19</v>
      </c>
      <c r="F3" s="98">
        <v>17.2</v>
      </c>
      <c r="G3" s="99"/>
      <c r="H3" s="36"/>
      <c r="I3" s="36"/>
      <c r="J3" s="36"/>
      <c r="K3" s="79">
        <f>F3</f>
        <v>17.2</v>
      </c>
      <c r="L3" s="19" t="s">
        <v>16</v>
      </c>
    </row>
    <row r="4" spans="1:12">
      <c r="A4" s="77">
        <v>202</v>
      </c>
      <c r="B4" s="101" t="s">
        <v>192</v>
      </c>
      <c r="C4" s="101" t="s">
        <v>18</v>
      </c>
      <c r="D4" s="101" t="s">
        <v>14</v>
      </c>
      <c r="E4" s="77" t="s">
        <v>21</v>
      </c>
      <c r="F4" s="102">
        <v>19.3</v>
      </c>
      <c r="G4" s="99"/>
      <c r="H4" s="36"/>
      <c r="I4" s="27">
        <f t="shared" ref="I4:I12" si="0">F4</f>
        <v>19.3</v>
      </c>
      <c r="J4" s="36"/>
      <c r="K4" s="36"/>
      <c r="L4" s="19" t="s">
        <v>16</v>
      </c>
    </row>
    <row r="5" spans="1:12">
      <c r="A5" s="24">
        <v>203</v>
      </c>
      <c r="B5" s="25" t="s">
        <v>192</v>
      </c>
      <c r="C5" s="25" t="s">
        <v>18</v>
      </c>
      <c r="D5" s="25" t="s">
        <v>14</v>
      </c>
      <c r="E5" s="24" t="s">
        <v>21</v>
      </c>
      <c r="F5" s="26">
        <v>20.2</v>
      </c>
      <c r="G5" s="36"/>
      <c r="H5" s="36"/>
      <c r="I5" s="27">
        <f t="shared" si="0"/>
        <v>20.2</v>
      </c>
      <c r="J5" s="36"/>
      <c r="K5" s="36"/>
      <c r="L5" s="19" t="s">
        <v>16</v>
      </c>
    </row>
    <row r="6" spans="1:12">
      <c r="A6" s="24">
        <v>204</v>
      </c>
      <c r="B6" s="25" t="s">
        <v>192</v>
      </c>
      <c r="C6" s="25" t="s">
        <v>18</v>
      </c>
      <c r="D6" s="25" t="s">
        <v>14</v>
      </c>
      <c r="E6" s="24" t="s">
        <v>21</v>
      </c>
      <c r="F6" s="26">
        <v>21.1</v>
      </c>
      <c r="G6" s="36"/>
      <c r="H6" s="36"/>
      <c r="I6" s="27">
        <f t="shared" si="0"/>
        <v>21.1</v>
      </c>
      <c r="J6" s="36"/>
      <c r="K6" s="36"/>
      <c r="L6" s="19" t="s">
        <v>16</v>
      </c>
    </row>
    <row r="7" spans="1:12">
      <c r="A7" s="24">
        <v>205</v>
      </c>
      <c r="B7" s="25" t="s">
        <v>192</v>
      </c>
      <c r="C7" s="25" t="s">
        <v>18</v>
      </c>
      <c r="D7" s="25" t="s">
        <v>14</v>
      </c>
      <c r="E7" s="24" t="s">
        <v>21</v>
      </c>
      <c r="F7" s="26">
        <v>20.3</v>
      </c>
      <c r="G7" s="36"/>
      <c r="H7" s="36"/>
      <c r="I7" s="27">
        <f t="shared" si="0"/>
        <v>20.3</v>
      </c>
      <c r="J7" s="36"/>
      <c r="K7" s="36"/>
      <c r="L7" s="19" t="s">
        <v>16</v>
      </c>
    </row>
    <row r="8" spans="1:12">
      <c r="A8" s="24">
        <v>206</v>
      </c>
      <c r="B8" s="25" t="s">
        <v>192</v>
      </c>
      <c r="C8" s="25" t="s">
        <v>13</v>
      </c>
      <c r="D8" s="25" t="s">
        <v>14</v>
      </c>
      <c r="E8" s="24" t="s">
        <v>21</v>
      </c>
      <c r="F8" s="26">
        <v>20</v>
      </c>
      <c r="G8" s="36"/>
      <c r="H8" s="36"/>
      <c r="I8" s="27">
        <f t="shared" si="0"/>
        <v>20</v>
      </c>
      <c r="J8" s="36"/>
      <c r="K8" s="36"/>
      <c r="L8" s="19" t="s">
        <v>16</v>
      </c>
    </row>
    <row r="9" spans="1:12">
      <c r="A9" s="24">
        <v>207</v>
      </c>
      <c r="B9" s="25" t="s">
        <v>12</v>
      </c>
      <c r="C9" s="25" t="s">
        <v>13</v>
      </c>
      <c r="D9" s="25" t="s">
        <v>14</v>
      </c>
      <c r="E9" s="24" t="s">
        <v>21</v>
      </c>
      <c r="F9" s="26">
        <v>7.3</v>
      </c>
      <c r="G9" s="36"/>
      <c r="H9" s="36"/>
      <c r="I9" s="27">
        <f t="shared" si="0"/>
        <v>7.3</v>
      </c>
      <c r="J9" s="36"/>
      <c r="K9" s="36"/>
      <c r="L9" s="19" t="s">
        <v>16</v>
      </c>
    </row>
    <row r="10" spans="1:12">
      <c r="A10" s="24" t="s">
        <v>222</v>
      </c>
      <c r="B10" s="25" t="s">
        <v>223</v>
      </c>
      <c r="C10" s="25" t="s">
        <v>13</v>
      </c>
      <c r="D10" s="25" t="s">
        <v>14</v>
      </c>
      <c r="E10" s="24" t="s">
        <v>21</v>
      </c>
      <c r="F10" s="26">
        <v>12.5</v>
      </c>
      <c r="G10" s="36"/>
      <c r="H10" s="36"/>
      <c r="I10" s="27">
        <f t="shared" si="0"/>
        <v>12.5</v>
      </c>
      <c r="J10" s="36"/>
      <c r="K10" s="36"/>
      <c r="L10" s="19" t="s">
        <v>16</v>
      </c>
    </row>
    <row r="11" spans="1:12">
      <c r="A11" s="24">
        <v>208</v>
      </c>
      <c r="B11" s="25" t="s">
        <v>194</v>
      </c>
      <c r="C11" s="25" t="s">
        <v>13</v>
      </c>
      <c r="D11" s="25" t="s">
        <v>14</v>
      </c>
      <c r="E11" s="24" t="s">
        <v>21</v>
      </c>
      <c r="F11" s="26">
        <v>19.899999999999999</v>
      </c>
      <c r="G11" s="36"/>
      <c r="H11" s="36"/>
      <c r="I11" s="27">
        <f t="shared" si="0"/>
        <v>19.899999999999999</v>
      </c>
      <c r="J11" s="36"/>
      <c r="K11" s="36"/>
      <c r="L11" s="19" t="s">
        <v>16</v>
      </c>
    </row>
    <row r="12" spans="1:12">
      <c r="A12" s="24">
        <v>209</v>
      </c>
      <c r="B12" s="25" t="s">
        <v>224</v>
      </c>
      <c r="C12" s="25" t="s">
        <v>225</v>
      </c>
      <c r="D12" s="25" t="s">
        <v>14</v>
      </c>
      <c r="E12" s="24" t="s">
        <v>21</v>
      </c>
      <c r="F12" s="26">
        <v>19.7</v>
      </c>
      <c r="G12" s="36"/>
      <c r="H12" s="36"/>
      <c r="I12" s="27">
        <f t="shared" si="0"/>
        <v>19.7</v>
      </c>
      <c r="J12" s="36"/>
      <c r="K12" s="36"/>
      <c r="L12" s="19" t="s">
        <v>16</v>
      </c>
    </row>
    <row r="13" spans="1:12">
      <c r="A13" s="12">
        <v>210</v>
      </c>
      <c r="B13" s="13" t="s">
        <v>196</v>
      </c>
      <c r="C13" s="13" t="s">
        <v>13</v>
      </c>
      <c r="D13" s="13" t="s">
        <v>14</v>
      </c>
      <c r="E13" s="12" t="s">
        <v>15</v>
      </c>
      <c r="F13" s="14">
        <v>20.6</v>
      </c>
      <c r="G13" s="36"/>
      <c r="H13" s="36"/>
      <c r="I13" s="36"/>
      <c r="J13" s="42">
        <f>F13</f>
        <v>20.6</v>
      </c>
      <c r="K13" s="36"/>
      <c r="L13" s="19" t="s">
        <v>16</v>
      </c>
    </row>
    <row r="14" spans="1:12" ht="30.75" customHeight="1">
      <c r="A14" s="12">
        <v>211</v>
      </c>
      <c r="B14" s="13" t="s">
        <v>226</v>
      </c>
      <c r="C14" s="13" t="s">
        <v>13</v>
      </c>
      <c r="D14" s="13" t="s">
        <v>14</v>
      </c>
      <c r="E14" s="12" t="s">
        <v>15</v>
      </c>
      <c r="F14" s="14">
        <v>20.6</v>
      </c>
      <c r="G14" s="36"/>
      <c r="H14" s="36"/>
      <c r="I14" s="36"/>
      <c r="J14" s="42">
        <f>F14</f>
        <v>20.6</v>
      </c>
      <c r="K14" s="36"/>
      <c r="L14" s="19" t="s">
        <v>16</v>
      </c>
    </row>
    <row r="15" spans="1:12">
      <c r="A15" s="24">
        <v>212</v>
      </c>
      <c r="B15" s="25" t="s">
        <v>22</v>
      </c>
      <c r="C15" s="25" t="s">
        <v>13</v>
      </c>
      <c r="D15" s="25" t="s">
        <v>14</v>
      </c>
      <c r="E15" s="24" t="s">
        <v>21</v>
      </c>
      <c r="F15" s="26">
        <v>19.600000000000001</v>
      </c>
      <c r="G15" s="36"/>
      <c r="H15" s="36"/>
      <c r="I15" s="27">
        <f>F15</f>
        <v>19.600000000000001</v>
      </c>
      <c r="J15" s="36"/>
      <c r="K15" s="36"/>
      <c r="L15" s="19" t="s">
        <v>16</v>
      </c>
    </row>
    <row r="16" spans="1:12">
      <c r="A16" s="24">
        <v>213</v>
      </c>
      <c r="B16" s="25" t="s">
        <v>192</v>
      </c>
      <c r="C16" s="25" t="s">
        <v>13</v>
      </c>
      <c r="D16" s="25" t="s">
        <v>14</v>
      </c>
      <c r="E16" s="24" t="s">
        <v>21</v>
      </c>
      <c r="F16" s="26">
        <v>19.899999999999999</v>
      </c>
      <c r="G16" s="36"/>
      <c r="H16" s="36"/>
      <c r="I16" s="27">
        <f>F16</f>
        <v>19.899999999999999</v>
      </c>
      <c r="J16" s="36"/>
      <c r="K16" s="36"/>
      <c r="L16" s="19" t="s">
        <v>16</v>
      </c>
    </row>
    <row r="17" spans="1:12">
      <c r="A17" s="24">
        <v>214</v>
      </c>
      <c r="B17" s="25" t="s">
        <v>192</v>
      </c>
      <c r="C17" s="25" t="s">
        <v>13</v>
      </c>
      <c r="D17" s="25" t="s">
        <v>14</v>
      </c>
      <c r="E17" s="24" t="s">
        <v>21</v>
      </c>
      <c r="F17" s="26">
        <v>20.100000000000001</v>
      </c>
      <c r="G17" s="36"/>
      <c r="H17" s="36"/>
      <c r="I17" s="27">
        <f>F17</f>
        <v>20.100000000000001</v>
      </c>
      <c r="J17" s="36"/>
      <c r="K17" s="36"/>
      <c r="L17" s="19" t="s">
        <v>16</v>
      </c>
    </row>
    <row r="18" spans="1:12">
      <c r="A18" s="24">
        <v>215</v>
      </c>
      <c r="B18" s="25" t="s">
        <v>192</v>
      </c>
      <c r="C18" s="25" t="s">
        <v>13</v>
      </c>
      <c r="D18" s="25" t="s">
        <v>14</v>
      </c>
      <c r="E18" s="24" t="s">
        <v>21</v>
      </c>
      <c r="F18" s="26">
        <v>19.600000000000001</v>
      </c>
      <c r="G18" s="36"/>
      <c r="H18" s="36"/>
      <c r="I18" s="27">
        <f>F18</f>
        <v>19.600000000000001</v>
      </c>
      <c r="J18" s="36"/>
      <c r="K18" s="36"/>
      <c r="L18" s="19" t="s">
        <v>16</v>
      </c>
    </row>
    <row r="19" spans="1:12">
      <c r="A19" s="24">
        <v>216</v>
      </c>
      <c r="B19" s="25" t="s">
        <v>192</v>
      </c>
      <c r="C19" s="25" t="s">
        <v>13</v>
      </c>
      <c r="D19" s="25" t="s">
        <v>14</v>
      </c>
      <c r="E19" s="24" t="s">
        <v>21</v>
      </c>
      <c r="F19" s="26">
        <v>13.6</v>
      </c>
      <c r="G19" s="36"/>
      <c r="H19" s="36"/>
      <c r="I19" s="27">
        <f>F19</f>
        <v>13.6</v>
      </c>
      <c r="J19" s="36"/>
      <c r="K19" s="36"/>
      <c r="L19" s="19" t="s">
        <v>16</v>
      </c>
    </row>
    <row r="20" spans="1:12" ht="30">
      <c r="A20" s="20" t="s">
        <v>227</v>
      </c>
      <c r="B20" s="21" t="s">
        <v>199</v>
      </c>
      <c r="C20" s="21" t="s">
        <v>13</v>
      </c>
      <c r="D20" s="21" t="s">
        <v>29</v>
      </c>
      <c r="E20" s="20" t="s">
        <v>19</v>
      </c>
      <c r="F20" s="22">
        <v>2.7</v>
      </c>
      <c r="G20" s="36"/>
      <c r="H20" s="36"/>
      <c r="I20" s="36"/>
      <c r="J20" s="36"/>
      <c r="K20" s="79">
        <f>F20</f>
        <v>2.7</v>
      </c>
      <c r="L20" s="19" t="s">
        <v>16</v>
      </c>
    </row>
    <row r="21" spans="1:12">
      <c r="A21" s="24" t="s">
        <v>228</v>
      </c>
      <c r="B21" s="25" t="s">
        <v>30</v>
      </c>
      <c r="C21" s="25" t="s">
        <v>13</v>
      </c>
      <c r="D21" s="25" t="s">
        <v>14</v>
      </c>
      <c r="E21" s="24" t="s">
        <v>21</v>
      </c>
      <c r="F21" s="26">
        <v>3.2</v>
      </c>
      <c r="G21" s="36"/>
      <c r="H21" s="36"/>
      <c r="I21" s="27">
        <f>F21</f>
        <v>3.2</v>
      </c>
      <c r="J21" s="36"/>
      <c r="K21" s="36"/>
      <c r="L21" s="19" t="s">
        <v>16</v>
      </c>
    </row>
    <row r="22" spans="1:12">
      <c r="A22" s="24">
        <v>217</v>
      </c>
      <c r="B22" s="25" t="s">
        <v>192</v>
      </c>
      <c r="C22" s="25" t="s">
        <v>13</v>
      </c>
      <c r="D22" s="25" t="s">
        <v>14</v>
      </c>
      <c r="E22" s="24" t="s">
        <v>21</v>
      </c>
      <c r="F22" s="26">
        <v>13.7</v>
      </c>
      <c r="G22" s="36"/>
      <c r="H22" s="36"/>
      <c r="I22" s="27">
        <f>F22</f>
        <v>13.7</v>
      </c>
      <c r="J22" s="36"/>
      <c r="K22" s="36"/>
      <c r="L22" s="19" t="s">
        <v>16</v>
      </c>
    </row>
    <row r="23" spans="1:12">
      <c r="A23" s="20" t="s">
        <v>229</v>
      </c>
      <c r="B23" s="21" t="s">
        <v>199</v>
      </c>
      <c r="C23" s="21" t="s">
        <v>18</v>
      </c>
      <c r="D23" s="21" t="s">
        <v>132</v>
      </c>
      <c r="E23" s="20" t="s">
        <v>19</v>
      </c>
      <c r="F23" s="22">
        <v>2.7</v>
      </c>
      <c r="G23" s="36"/>
      <c r="H23" s="36"/>
      <c r="I23" s="36"/>
      <c r="J23" s="36"/>
      <c r="K23" s="79">
        <f>F23</f>
        <v>2.7</v>
      </c>
      <c r="L23" s="19" t="s">
        <v>16</v>
      </c>
    </row>
    <row r="24" spans="1:12">
      <c r="A24" s="24" t="s">
        <v>230</v>
      </c>
      <c r="B24" s="25" t="s">
        <v>30</v>
      </c>
      <c r="C24" s="25" t="s">
        <v>18</v>
      </c>
      <c r="D24" s="25" t="s">
        <v>14</v>
      </c>
      <c r="E24" s="24" t="s">
        <v>21</v>
      </c>
      <c r="F24" s="26">
        <v>3.3</v>
      </c>
      <c r="G24" s="36"/>
      <c r="H24" s="36"/>
      <c r="I24" s="27">
        <f>F24</f>
        <v>3.3</v>
      </c>
      <c r="J24" s="36"/>
      <c r="K24" s="36"/>
      <c r="L24" s="19" t="s">
        <v>16</v>
      </c>
    </row>
    <row r="25" spans="1:12">
      <c r="A25" s="24">
        <v>218</v>
      </c>
      <c r="B25" s="25" t="s">
        <v>192</v>
      </c>
      <c r="C25" s="25" t="s">
        <v>13</v>
      </c>
      <c r="D25" s="25" t="s">
        <v>14</v>
      </c>
      <c r="E25" s="24" t="s">
        <v>21</v>
      </c>
      <c r="F25" s="26">
        <v>20.100000000000001</v>
      </c>
      <c r="G25" s="36"/>
      <c r="H25" s="36"/>
      <c r="I25" s="27">
        <f>F25</f>
        <v>20.100000000000001</v>
      </c>
      <c r="J25" s="36"/>
      <c r="K25" s="36"/>
      <c r="L25" s="19" t="s">
        <v>16</v>
      </c>
    </row>
    <row r="26" spans="1:12" ht="30">
      <c r="A26" s="20">
        <v>219</v>
      </c>
      <c r="B26" s="21" t="s">
        <v>203</v>
      </c>
      <c r="C26" s="21" t="s">
        <v>13</v>
      </c>
      <c r="D26" s="21" t="s">
        <v>29</v>
      </c>
      <c r="E26" s="20" t="s">
        <v>19</v>
      </c>
      <c r="F26" s="22">
        <v>18.100000000000001</v>
      </c>
      <c r="G26" s="36"/>
      <c r="H26" s="36"/>
      <c r="I26" s="36"/>
      <c r="J26" s="36"/>
      <c r="K26" s="79">
        <f>F26</f>
        <v>18.100000000000001</v>
      </c>
      <c r="L26" s="19" t="s">
        <v>16</v>
      </c>
    </row>
    <row r="27" spans="1:12" ht="30">
      <c r="A27" s="20">
        <v>220</v>
      </c>
      <c r="B27" s="21" t="s">
        <v>205</v>
      </c>
      <c r="C27" s="21" t="s">
        <v>13</v>
      </c>
      <c r="D27" s="21" t="s">
        <v>29</v>
      </c>
      <c r="E27" s="20" t="s">
        <v>19</v>
      </c>
      <c r="F27" s="22">
        <v>5.8</v>
      </c>
      <c r="G27" s="36"/>
      <c r="H27" s="36"/>
      <c r="I27" s="36"/>
      <c r="J27" s="36"/>
      <c r="K27" s="79">
        <f>F27</f>
        <v>5.8</v>
      </c>
      <c r="L27" s="19" t="s">
        <v>16</v>
      </c>
    </row>
    <row r="28" spans="1:12" ht="30">
      <c r="A28" s="24">
        <v>221</v>
      </c>
      <c r="B28" s="25" t="s">
        <v>206</v>
      </c>
      <c r="C28" s="25" t="s">
        <v>225</v>
      </c>
      <c r="D28" s="25" t="s">
        <v>29</v>
      </c>
      <c r="E28" s="24" t="s">
        <v>21</v>
      </c>
      <c r="F28" s="26">
        <v>5.9</v>
      </c>
      <c r="G28" s="36"/>
      <c r="H28" s="36"/>
      <c r="I28" s="27">
        <f t="shared" ref="I28:I33" si="1">F28</f>
        <v>5.9</v>
      </c>
      <c r="J28" s="36"/>
      <c r="K28" s="36"/>
      <c r="L28" s="19" t="s">
        <v>16</v>
      </c>
    </row>
    <row r="29" spans="1:12">
      <c r="A29" s="104" t="s">
        <v>231</v>
      </c>
      <c r="B29" s="25" t="s">
        <v>232</v>
      </c>
      <c r="C29" s="25" t="s">
        <v>37</v>
      </c>
      <c r="D29" s="25" t="s">
        <v>14</v>
      </c>
      <c r="E29" s="24" t="s">
        <v>21</v>
      </c>
      <c r="F29" s="26">
        <v>4.7</v>
      </c>
      <c r="G29" s="36"/>
      <c r="H29" s="36"/>
      <c r="I29" s="27">
        <f t="shared" si="1"/>
        <v>4.7</v>
      </c>
      <c r="J29" s="36"/>
      <c r="K29" s="36"/>
      <c r="L29" s="19" t="s">
        <v>16</v>
      </c>
    </row>
    <row r="30" spans="1:12">
      <c r="A30" s="104" t="s">
        <v>233</v>
      </c>
      <c r="B30" s="25" t="s">
        <v>234</v>
      </c>
      <c r="C30" s="25" t="s">
        <v>37</v>
      </c>
      <c r="D30" s="25" t="s">
        <v>14</v>
      </c>
      <c r="E30" s="24" t="s">
        <v>21</v>
      </c>
      <c r="F30" s="26">
        <v>12.5</v>
      </c>
      <c r="G30" s="36"/>
      <c r="H30" s="36"/>
      <c r="I30" s="27">
        <f t="shared" si="1"/>
        <v>12.5</v>
      </c>
      <c r="J30" s="36"/>
      <c r="K30" s="36"/>
      <c r="L30" s="19" t="s">
        <v>16</v>
      </c>
    </row>
    <row r="31" spans="1:12">
      <c r="A31" s="104" t="s">
        <v>235</v>
      </c>
      <c r="B31" s="25" t="s">
        <v>236</v>
      </c>
      <c r="C31" s="25" t="s">
        <v>37</v>
      </c>
      <c r="D31" s="25" t="s">
        <v>14</v>
      </c>
      <c r="E31" s="24" t="s">
        <v>21</v>
      </c>
      <c r="F31" s="26">
        <v>12.5</v>
      </c>
      <c r="G31" s="36"/>
      <c r="H31" s="36"/>
      <c r="I31" s="27">
        <f t="shared" si="1"/>
        <v>12.5</v>
      </c>
      <c r="J31" s="36"/>
      <c r="K31" s="36"/>
      <c r="L31" s="19" t="s">
        <v>16</v>
      </c>
    </row>
    <row r="32" spans="1:12">
      <c r="A32" s="104" t="s">
        <v>237</v>
      </c>
      <c r="B32" s="25" t="s">
        <v>55</v>
      </c>
      <c r="C32" s="25" t="s">
        <v>37</v>
      </c>
      <c r="D32" s="25" t="s">
        <v>14</v>
      </c>
      <c r="E32" s="24" t="s">
        <v>21</v>
      </c>
      <c r="F32" s="26">
        <v>18.100000000000001</v>
      </c>
      <c r="G32" s="36"/>
      <c r="H32" s="36"/>
      <c r="I32" s="27">
        <f t="shared" si="1"/>
        <v>18.100000000000001</v>
      </c>
      <c r="J32" s="36"/>
      <c r="K32" s="36"/>
      <c r="L32" s="19" t="s">
        <v>16</v>
      </c>
    </row>
    <row r="33" spans="1:12">
      <c r="A33" s="104" t="s">
        <v>238</v>
      </c>
      <c r="B33" s="25" t="s">
        <v>74</v>
      </c>
      <c r="C33" s="25" t="s">
        <v>13</v>
      </c>
      <c r="D33" s="25" t="s">
        <v>14</v>
      </c>
      <c r="E33" s="24" t="s">
        <v>21</v>
      </c>
      <c r="F33" s="26">
        <v>96</v>
      </c>
      <c r="G33" s="36"/>
      <c r="H33" s="36"/>
      <c r="I33" s="27">
        <f t="shared" si="1"/>
        <v>96</v>
      </c>
      <c r="J33" s="36"/>
      <c r="K33" s="36"/>
      <c r="L33" s="19" t="s">
        <v>16</v>
      </c>
    </row>
    <row r="34" spans="1:12">
      <c r="A34" s="121" t="s">
        <v>239</v>
      </c>
      <c r="B34" s="21" t="s">
        <v>50</v>
      </c>
      <c r="C34" s="21" t="s">
        <v>13</v>
      </c>
      <c r="D34" s="21" t="s">
        <v>14</v>
      </c>
      <c r="E34" s="20" t="s">
        <v>19</v>
      </c>
      <c r="F34" s="22">
        <v>6.6</v>
      </c>
      <c r="G34" s="36"/>
      <c r="H34" s="36"/>
      <c r="I34" s="36"/>
      <c r="J34" s="36"/>
      <c r="K34" s="79">
        <f>F34</f>
        <v>6.6</v>
      </c>
      <c r="L34" s="19" t="s">
        <v>16</v>
      </c>
    </row>
    <row r="35" spans="1:12">
      <c r="A35" s="104" t="s">
        <v>240</v>
      </c>
      <c r="B35" s="25" t="s">
        <v>184</v>
      </c>
      <c r="C35" s="25" t="s">
        <v>13</v>
      </c>
      <c r="D35" s="25" t="s">
        <v>14</v>
      </c>
      <c r="E35" s="24" t="s">
        <v>21</v>
      </c>
      <c r="F35" s="26">
        <v>22.1</v>
      </c>
      <c r="G35" s="36"/>
      <c r="H35" s="36"/>
      <c r="I35" s="27">
        <f>F35</f>
        <v>22.1</v>
      </c>
      <c r="J35" s="36"/>
      <c r="K35" s="36"/>
      <c r="L35" s="19" t="s">
        <v>16</v>
      </c>
    </row>
    <row r="36" spans="1:12" ht="30">
      <c r="A36" s="104" t="s">
        <v>241</v>
      </c>
      <c r="B36" s="25" t="s">
        <v>210</v>
      </c>
      <c r="C36" s="25" t="s">
        <v>91</v>
      </c>
      <c r="D36" s="25" t="s">
        <v>14</v>
      </c>
      <c r="E36" s="24" t="s">
        <v>21</v>
      </c>
      <c r="F36" s="26">
        <v>17.8</v>
      </c>
      <c r="G36" s="36"/>
      <c r="H36" s="36"/>
      <c r="I36" s="27">
        <f>F36</f>
        <v>17.8</v>
      </c>
      <c r="J36" s="36"/>
      <c r="K36" s="36"/>
      <c r="L36" s="19" t="s">
        <v>16</v>
      </c>
    </row>
    <row r="37" spans="1:12">
      <c r="A37" s="105" t="s">
        <v>242</v>
      </c>
      <c r="B37" s="29" t="s">
        <v>243</v>
      </c>
      <c r="C37" s="29" t="s">
        <v>79</v>
      </c>
      <c r="D37" s="29" t="s">
        <v>14</v>
      </c>
      <c r="E37" s="28" t="s">
        <v>21</v>
      </c>
      <c r="F37" s="30">
        <v>18.100000000000001</v>
      </c>
      <c r="G37" s="78">
        <f>F37</f>
        <v>18.100000000000001</v>
      </c>
      <c r="H37" s="36"/>
      <c r="I37" s="36"/>
      <c r="J37" s="36"/>
      <c r="K37" s="36"/>
      <c r="L37" s="31" t="s">
        <v>47</v>
      </c>
    </row>
    <row r="38" spans="1:12">
      <c r="A38" s="5"/>
      <c r="B38" s="114" t="s">
        <v>244</v>
      </c>
      <c r="C38" s="114"/>
      <c r="D38" s="114"/>
      <c r="E38" s="115"/>
      <c r="F38" s="83">
        <f t="shared" ref="F38:K38" si="2">SUM(F3:F37)</f>
        <v>595.40000000000009</v>
      </c>
      <c r="G38" s="78">
        <f t="shared" si="2"/>
        <v>18.100000000000001</v>
      </c>
      <c r="H38" s="84">
        <f t="shared" si="2"/>
        <v>0</v>
      </c>
      <c r="I38" s="27">
        <f t="shared" si="2"/>
        <v>483</v>
      </c>
      <c r="J38" s="42">
        <f t="shared" si="2"/>
        <v>41.2</v>
      </c>
      <c r="K38" s="79">
        <f t="shared" si="2"/>
        <v>53.1</v>
      </c>
      <c r="L38" s="85">
        <f>SUM(H38:K38)</f>
        <v>577.30000000000007</v>
      </c>
    </row>
    <row r="39" spans="1:12">
      <c r="B39" s="46" t="s">
        <v>99</v>
      </c>
      <c r="C39" s="1"/>
      <c r="F39" s="47">
        <f>SUM(G38:K38)</f>
        <v>595.40000000000009</v>
      </c>
      <c r="G39" s="45"/>
      <c r="H39" s="45"/>
      <c r="I39" s="45"/>
      <c r="J39" s="45"/>
      <c r="K39" s="45"/>
    </row>
    <row r="40" spans="1:12">
      <c r="B40" s="48" t="s">
        <v>100</v>
      </c>
      <c r="C40" s="1"/>
      <c r="F40" s="49">
        <f>I38+J38+K38</f>
        <v>577.30000000000007</v>
      </c>
      <c r="G40" s="45"/>
      <c r="H40" s="45"/>
      <c r="I40" s="45"/>
      <c r="J40" s="45"/>
      <c r="K40" s="45"/>
    </row>
    <row r="41" spans="1:12">
      <c r="B41" s="1" t="s">
        <v>101</v>
      </c>
      <c r="C41" s="1"/>
      <c r="F41" s="49">
        <f>F38-G38</f>
        <v>577.30000000000007</v>
      </c>
      <c r="G41" s="45"/>
      <c r="H41" s="45"/>
      <c r="I41" s="45"/>
      <c r="J41" s="45"/>
      <c r="K41" s="45"/>
    </row>
    <row r="42" spans="1:12">
      <c r="B42" s="1"/>
      <c r="C42" s="1"/>
      <c r="F42" s="47"/>
      <c r="G42" s="45"/>
      <c r="H42" s="45"/>
      <c r="I42" s="45"/>
      <c r="J42" s="45"/>
      <c r="K42" s="45"/>
    </row>
    <row r="43" spans="1:12">
      <c r="B43" s="3" t="s">
        <v>102</v>
      </c>
      <c r="C43" s="50"/>
      <c r="G43" s="45"/>
      <c r="H43" s="45"/>
      <c r="I43" s="45"/>
      <c r="J43" s="45"/>
      <c r="K43" s="45"/>
    </row>
    <row r="44" spans="1:12">
      <c r="B44" s="51" t="s">
        <v>103</v>
      </c>
      <c r="C44" s="52" t="s">
        <v>37</v>
      </c>
      <c r="G44" s="45"/>
      <c r="H44" s="45"/>
      <c r="I44" s="45"/>
      <c r="J44" s="45"/>
      <c r="K44" s="45"/>
    </row>
    <row r="45" spans="1:12">
      <c r="B45" s="51" t="s">
        <v>104</v>
      </c>
      <c r="C45" s="52" t="s">
        <v>18</v>
      </c>
      <c r="G45" s="45"/>
      <c r="H45" s="45"/>
      <c r="I45" s="45"/>
      <c r="J45" s="45"/>
      <c r="K45" s="45"/>
    </row>
    <row r="46" spans="1:12">
      <c r="B46" s="51" t="s">
        <v>105</v>
      </c>
      <c r="C46" s="52" t="s">
        <v>79</v>
      </c>
      <c r="G46" s="45"/>
      <c r="H46" s="45"/>
      <c r="I46" s="45"/>
      <c r="J46" s="45"/>
      <c r="K46" s="45"/>
    </row>
    <row r="47" spans="1:12">
      <c r="B47" s="51" t="s">
        <v>106</v>
      </c>
      <c r="C47" s="52" t="s">
        <v>107</v>
      </c>
      <c r="G47" s="45"/>
      <c r="H47" s="45"/>
      <c r="I47" s="45"/>
      <c r="J47" s="45"/>
      <c r="K47" s="45"/>
    </row>
    <row r="48" spans="1:12" ht="30">
      <c r="B48" s="51" t="s">
        <v>108</v>
      </c>
      <c r="C48" s="52" t="s">
        <v>49</v>
      </c>
      <c r="G48" s="45"/>
      <c r="H48" s="45"/>
      <c r="I48" s="45"/>
      <c r="J48" s="45"/>
      <c r="K48" s="45"/>
    </row>
    <row r="49" spans="2:11">
      <c r="C49" s="1"/>
      <c r="G49" s="45"/>
      <c r="H49" s="45"/>
      <c r="I49" s="45"/>
      <c r="J49" s="45"/>
      <c r="K49" s="45"/>
    </row>
    <row r="50" spans="2:11">
      <c r="C50" s="1"/>
      <c r="G50" s="45"/>
      <c r="H50" s="45"/>
      <c r="I50" s="45"/>
      <c r="J50" s="45"/>
      <c r="K50" s="45"/>
    </row>
    <row r="51" spans="2:11" ht="30" customHeight="1">
      <c r="B51" s="53" t="s">
        <v>109</v>
      </c>
      <c r="C51" s="616" t="s">
        <v>817</v>
      </c>
      <c r="D51" s="616"/>
      <c r="E51" s="616"/>
      <c r="F51" s="616"/>
      <c r="G51" s="616"/>
      <c r="H51" s="616"/>
      <c r="I51" s="616"/>
      <c r="J51" s="616"/>
      <c r="K51" s="54">
        <f>H38</f>
        <v>0</v>
      </c>
    </row>
    <row r="52" spans="2:11" ht="44.25" customHeight="1">
      <c r="B52" s="55" t="s">
        <v>111</v>
      </c>
      <c r="C52" s="617" t="s">
        <v>818</v>
      </c>
      <c r="D52" s="617"/>
      <c r="E52" s="617"/>
      <c r="F52" s="617"/>
      <c r="G52" s="617"/>
      <c r="H52" s="617"/>
      <c r="I52" s="617"/>
      <c r="J52" s="617"/>
      <c r="K52" s="56">
        <f>I38</f>
        <v>483</v>
      </c>
    </row>
    <row r="53" spans="2:11" ht="42" customHeight="1">
      <c r="B53" s="91" t="s">
        <v>113</v>
      </c>
      <c r="C53" s="618" t="s">
        <v>819</v>
      </c>
      <c r="D53" s="618"/>
      <c r="E53" s="618"/>
      <c r="F53" s="618"/>
      <c r="G53" s="618"/>
      <c r="H53" s="618"/>
      <c r="I53" s="618"/>
      <c r="J53" s="618"/>
      <c r="K53" s="58">
        <f>J38</f>
        <v>41.2</v>
      </c>
    </row>
    <row r="54" spans="2:11" ht="30" customHeight="1">
      <c r="B54" s="59" t="s">
        <v>115</v>
      </c>
      <c r="C54" s="619" t="s">
        <v>820</v>
      </c>
      <c r="D54" s="619"/>
      <c r="E54" s="619"/>
      <c r="F54" s="619"/>
      <c r="G54" s="619"/>
      <c r="H54" s="619"/>
      <c r="I54" s="619"/>
      <c r="J54" s="619"/>
      <c r="K54" s="60">
        <f>K38</f>
        <v>53.1</v>
      </c>
    </row>
    <row r="55" spans="2:11">
      <c r="B55" s="61"/>
      <c r="C55" s="610" t="s">
        <v>117</v>
      </c>
      <c r="D55" s="610"/>
      <c r="E55" s="610"/>
      <c r="F55" s="610"/>
      <c r="G55" s="610"/>
      <c r="H55" s="610"/>
      <c r="I55" s="610"/>
      <c r="J55" s="610"/>
      <c r="K55" s="44">
        <f>SUM(K51:K54)</f>
        <v>577.30000000000007</v>
      </c>
    </row>
    <row r="56" spans="2:11">
      <c r="B56" s="62"/>
      <c r="C56" s="1"/>
      <c r="G56" s="45"/>
      <c r="H56" s="45"/>
      <c r="I56" s="45"/>
      <c r="J56" s="45"/>
      <c r="K56" s="45"/>
    </row>
    <row r="57" spans="2:11">
      <c r="B57" s="63" t="s">
        <v>118</v>
      </c>
      <c r="C57" s="1"/>
      <c r="G57" s="45"/>
      <c r="H57" s="45"/>
      <c r="I57" s="45"/>
      <c r="J57" s="45"/>
      <c r="K57" s="64">
        <f>G38</f>
        <v>18.100000000000001</v>
      </c>
    </row>
  </sheetData>
  <mergeCells count="5">
    <mergeCell ref="C51:J51"/>
    <mergeCell ref="C52:J52"/>
    <mergeCell ref="C53:J53"/>
    <mergeCell ref="C54:J54"/>
    <mergeCell ref="C55:J55"/>
  </mergeCells>
  <pageMargins left="0.7" right="0.7" top="0.75" bottom="0.75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MD60"/>
  <sheetViews>
    <sheetView topLeftCell="A13" zoomScaleNormal="100" workbookViewId="0">
      <selection activeCell="O16" sqref="O16"/>
    </sheetView>
  </sheetViews>
  <sheetFormatPr defaultColWidth="9.140625" defaultRowHeight="15"/>
  <cols>
    <col min="1" max="1" width="8.42578125" style="1" customWidth="1"/>
    <col min="2" max="2" width="25" style="2" customWidth="1"/>
    <col min="3" max="3" width="12.5703125" style="2" customWidth="1"/>
    <col min="4" max="4" width="28" style="2" customWidth="1"/>
    <col min="5" max="5" width="11.140625" style="1" customWidth="1"/>
    <col min="6" max="6" width="12.7109375" style="1" customWidth="1"/>
    <col min="7" max="8" width="9.140625" style="2"/>
    <col min="9" max="9" width="9.85546875" style="2" customWidth="1"/>
    <col min="10" max="12" width="10.28515625" style="2" customWidth="1"/>
    <col min="13" max="1018" width="9.140625" style="2"/>
  </cols>
  <sheetData>
    <row r="1" spans="1:12">
      <c r="A1" s="66"/>
      <c r="B1" s="67" t="s">
        <v>245</v>
      </c>
      <c r="C1" s="67"/>
      <c r="D1" s="67"/>
      <c r="E1" s="69"/>
      <c r="F1" s="67"/>
    </row>
    <row r="2" spans="1:12" ht="30">
      <c r="A2" s="70" t="s">
        <v>1</v>
      </c>
      <c r="B2" s="71" t="s">
        <v>120</v>
      </c>
      <c r="C2" s="71" t="s">
        <v>3</v>
      </c>
      <c r="D2" s="71" t="s">
        <v>4</v>
      </c>
      <c r="E2" s="70" t="s">
        <v>5</v>
      </c>
      <c r="F2" s="70" t="s">
        <v>6</v>
      </c>
      <c r="G2" s="72" t="s">
        <v>7</v>
      </c>
      <c r="H2" s="92" t="s">
        <v>8</v>
      </c>
      <c r="I2" s="74" t="s">
        <v>9</v>
      </c>
      <c r="J2" s="75" t="s">
        <v>10</v>
      </c>
      <c r="K2" s="76" t="s">
        <v>11</v>
      </c>
      <c r="L2" s="122"/>
    </row>
    <row r="3" spans="1:12">
      <c r="A3" s="96">
        <v>301</v>
      </c>
      <c r="B3" s="97" t="s">
        <v>203</v>
      </c>
      <c r="C3" s="97" t="s">
        <v>18</v>
      </c>
      <c r="D3" s="97" t="s">
        <v>132</v>
      </c>
      <c r="E3" s="96" t="s">
        <v>19</v>
      </c>
      <c r="F3" s="98">
        <v>16.7</v>
      </c>
      <c r="G3" s="99"/>
      <c r="H3" s="99"/>
      <c r="I3" s="36"/>
      <c r="J3" s="36"/>
      <c r="K3" s="79">
        <f>F3</f>
        <v>16.7</v>
      </c>
      <c r="L3" s="19" t="s">
        <v>16</v>
      </c>
    </row>
    <row r="4" spans="1:12">
      <c r="A4" s="20">
        <v>302</v>
      </c>
      <c r="B4" s="21" t="s">
        <v>199</v>
      </c>
      <c r="C4" s="21" t="s">
        <v>18</v>
      </c>
      <c r="D4" s="21" t="s">
        <v>132</v>
      </c>
      <c r="E4" s="20" t="s">
        <v>19</v>
      </c>
      <c r="F4" s="22">
        <v>3.2</v>
      </c>
      <c r="G4" s="36"/>
      <c r="H4" s="36"/>
      <c r="I4" s="36"/>
      <c r="J4" s="36"/>
      <c r="K4" s="79">
        <f>F4</f>
        <v>3.2</v>
      </c>
      <c r="L4" s="19" t="s">
        <v>16</v>
      </c>
    </row>
    <row r="5" spans="1:12">
      <c r="A5" s="12">
        <v>303</v>
      </c>
      <c r="B5" s="13" t="s">
        <v>32</v>
      </c>
      <c r="C5" s="13" t="s">
        <v>37</v>
      </c>
      <c r="D5" s="13" t="s">
        <v>132</v>
      </c>
      <c r="E5" s="12" t="s">
        <v>15</v>
      </c>
      <c r="F5" s="14">
        <v>15.1</v>
      </c>
      <c r="G5" s="36"/>
      <c r="H5" s="36"/>
      <c r="I5" s="36"/>
      <c r="J5" s="42">
        <f>F5</f>
        <v>15.1</v>
      </c>
      <c r="K5" s="36"/>
      <c r="L5" s="19" t="s">
        <v>16</v>
      </c>
    </row>
    <row r="6" spans="1:12">
      <c r="A6" s="24">
        <v>304</v>
      </c>
      <c r="B6" s="25" t="s">
        <v>192</v>
      </c>
      <c r="C6" s="25" t="s">
        <v>37</v>
      </c>
      <c r="D6" s="25" t="s">
        <v>132</v>
      </c>
      <c r="E6" s="24" t="s">
        <v>21</v>
      </c>
      <c r="F6" s="26">
        <v>19.899999999999999</v>
      </c>
      <c r="G6" s="36"/>
      <c r="H6" s="36"/>
      <c r="I6" s="27">
        <f>F6</f>
        <v>19.899999999999999</v>
      </c>
      <c r="J6" s="36"/>
      <c r="K6" s="36"/>
      <c r="L6" s="19" t="s">
        <v>16</v>
      </c>
    </row>
    <row r="7" spans="1:12">
      <c r="A7" s="24">
        <v>305</v>
      </c>
      <c r="B7" s="25" t="s">
        <v>192</v>
      </c>
      <c r="C7" s="25" t="s">
        <v>37</v>
      </c>
      <c r="D7" s="25" t="s">
        <v>132</v>
      </c>
      <c r="E7" s="24" t="s">
        <v>21</v>
      </c>
      <c r="F7" s="26">
        <v>19.7</v>
      </c>
      <c r="G7" s="36"/>
      <c r="H7" s="36"/>
      <c r="I7" s="27">
        <f>F7</f>
        <v>19.7</v>
      </c>
      <c r="J7" s="36"/>
      <c r="K7" s="36"/>
      <c r="L7" s="19" t="s">
        <v>16</v>
      </c>
    </row>
    <row r="8" spans="1:12">
      <c r="A8" s="24">
        <v>306</v>
      </c>
      <c r="B8" s="25" t="s">
        <v>192</v>
      </c>
      <c r="C8" s="25" t="s">
        <v>37</v>
      </c>
      <c r="D8" s="25" t="s">
        <v>132</v>
      </c>
      <c r="E8" s="24" t="s">
        <v>21</v>
      </c>
      <c r="F8" s="26">
        <v>19.8</v>
      </c>
      <c r="G8" s="36"/>
      <c r="H8" s="36"/>
      <c r="I8" s="27">
        <f>F8</f>
        <v>19.8</v>
      </c>
      <c r="J8" s="36"/>
      <c r="K8" s="36"/>
      <c r="L8" s="19" t="s">
        <v>16</v>
      </c>
    </row>
    <row r="9" spans="1:12">
      <c r="A9" s="24">
        <v>307</v>
      </c>
      <c r="B9" s="25" t="s">
        <v>192</v>
      </c>
      <c r="C9" s="25" t="s">
        <v>37</v>
      </c>
      <c r="D9" s="25" t="s">
        <v>132</v>
      </c>
      <c r="E9" s="24" t="s">
        <v>21</v>
      </c>
      <c r="F9" s="26">
        <v>17.3</v>
      </c>
      <c r="G9" s="36"/>
      <c r="H9" s="36"/>
      <c r="I9" s="27">
        <f>F9</f>
        <v>17.3</v>
      </c>
      <c r="J9" s="36"/>
      <c r="K9" s="36"/>
      <c r="L9" s="19" t="s">
        <v>16</v>
      </c>
    </row>
    <row r="10" spans="1:12">
      <c r="A10" s="20" t="s">
        <v>246</v>
      </c>
      <c r="B10" s="21" t="s">
        <v>199</v>
      </c>
      <c r="C10" s="21" t="s">
        <v>18</v>
      </c>
      <c r="D10" s="21" t="s">
        <v>13</v>
      </c>
      <c r="E10" s="20" t="s">
        <v>19</v>
      </c>
      <c r="F10" s="22">
        <v>2.4</v>
      </c>
      <c r="G10" s="36"/>
      <c r="H10" s="36"/>
      <c r="I10" s="36"/>
      <c r="J10" s="36"/>
      <c r="K10" s="79">
        <f>F10</f>
        <v>2.4</v>
      </c>
      <c r="L10" s="19" t="s">
        <v>16</v>
      </c>
    </row>
    <row r="11" spans="1:12">
      <c r="A11" s="24">
        <v>308</v>
      </c>
      <c r="B11" s="25" t="s">
        <v>192</v>
      </c>
      <c r="C11" s="25" t="s">
        <v>37</v>
      </c>
      <c r="D11" s="25" t="s">
        <v>132</v>
      </c>
      <c r="E11" s="24" t="s">
        <v>21</v>
      </c>
      <c r="F11" s="26">
        <v>17.2</v>
      </c>
      <c r="G11" s="36"/>
      <c r="H11" s="36"/>
      <c r="I11" s="27">
        <f>F11</f>
        <v>17.2</v>
      </c>
      <c r="J11" s="36"/>
      <c r="K11" s="36"/>
      <c r="L11" s="19" t="s">
        <v>16</v>
      </c>
    </row>
    <row r="12" spans="1:12">
      <c r="A12" s="20" t="s">
        <v>247</v>
      </c>
      <c r="B12" s="21" t="s">
        <v>199</v>
      </c>
      <c r="C12" s="21" t="s">
        <v>18</v>
      </c>
      <c r="D12" s="21" t="s">
        <v>18</v>
      </c>
      <c r="E12" s="20" t="s">
        <v>19</v>
      </c>
      <c r="F12" s="22">
        <v>2.4</v>
      </c>
      <c r="G12" s="36"/>
      <c r="H12" s="36"/>
      <c r="I12" s="36"/>
      <c r="J12" s="36"/>
      <c r="K12" s="79">
        <f>F12</f>
        <v>2.4</v>
      </c>
      <c r="L12" s="19" t="s">
        <v>16</v>
      </c>
    </row>
    <row r="13" spans="1:12">
      <c r="A13" s="24">
        <v>309</v>
      </c>
      <c r="B13" s="25" t="s">
        <v>248</v>
      </c>
      <c r="C13" s="25" t="s">
        <v>37</v>
      </c>
      <c r="D13" s="25" t="s">
        <v>132</v>
      </c>
      <c r="E13" s="24" t="s">
        <v>21</v>
      </c>
      <c r="F13" s="26">
        <v>19.8</v>
      </c>
      <c r="G13" s="36"/>
      <c r="H13" s="36"/>
      <c r="I13" s="27">
        <f>F13</f>
        <v>19.8</v>
      </c>
      <c r="J13" s="36"/>
      <c r="K13" s="36"/>
      <c r="L13" s="19" t="s">
        <v>16</v>
      </c>
    </row>
    <row r="14" spans="1:12">
      <c r="A14" s="24">
        <v>310</v>
      </c>
      <c r="B14" s="25" t="s">
        <v>224</v>
      </c>
      <c r="C14" s="25" t="s">
        <v>37</v>
      </c>
      <c r="D14" s="25" t="s">
        <v>14</v>
      </c>
      <c r="E14" s="24" t="s">
        <v>21</v>
      </c>
      <c r="F14" s="26">
        <v>17</v>
      </c>
      <c r="G14" s="36"/>
      <c r="H14" s="36"/>
      <c r="I14" s="27">
        <f>F14</f>
        <v>17</v>
      </c>
      <c r="J14" s="36"/>
      <c r="K14" s="36"/>
      <c r="L14" s="19" t="s">
        <v>16</v>
      </c>
    </row>
    <row r="15" spans="1:12">
      <c r="A15" s="20" t="s">
        <v>249</v>
      </c>
      <c r="B15" s="21" t="s">
        <v>199</v>
      </c>
      <c r="C15" s="21" t="s">
        <v>18</v>
      </c>
      <c r="D15" s="21" t="s">
        <v>18</v>
      </c>
      <c r="E15" s="20" t="s">
        <v>19</v>
      </c>
      <c r="F15" s="22">
        <v>2.2999999999999998</v>
      </c>
      <c r="G15" s="36"/>
      <c r="H15" s="36"/>
      <c r="I15" s="36"/>
      <c r="J15" s="36"/>
      <c r="K15" s="79">
        <f>F15</f>
        <v>2.2999999999999998</v>
      </c>
      <c r="L15" s="19" t="s">
        <v>16</v>
      </c>
    </row>
    <row r="16" spans="1:12" ht="30">
      <c r="A16" s="12">
        <v>311</v>
      </c>
      <c r="B16" s="13" t="s">
        <v>665</v>
      </c>
      <c r="C16" s="13" t="s">
        <v>18</v>
      </c>
      <c r="D16" s="13" t="s">
        <v>132</v>
      </c>
      <c r="E16" s="12" t="s">
        <v>15</v>
      </c>
      <c r="F16" s="14">
        <v>20.2</v>
      </c>
      <c r="G16" s="36"/>
      <c r="H16" s="36"/>
      <c r="I16" s="36"/>
      <c r="J16" s="42">
        <f>F16</f>
        <v>20.2</v>
      </c>
      <c r="K16" s="36"/>
      <c r="L16" s="19" t="s">
        <v>16</v>
      </c>
    </row>
    <row r="17" spans="1:12">
      <c r="A17" s="24">
        <v>312</v>
      </c>
      <c r="B17" s="25" t="s">
        <v>250</v>
      </c>
      <c r="C17" s="25" t="s">
        <v>37</v>
      </c>
      <c r="D17" s="25" t="s">
        <v>14</v>
      </c>
      <c r="E17" s="24" t="s">
        <v>21</v>
      </c>
      <c r="F17" s="26">
        <v>17.8</v>
      </c>
      <c r="G17" s="36"/>
      <c r="H17" s="36"/>
      <c r="I17" s="27">
        <f>F17</f>
        <v>17.8</v>
      </c>
      <c r="J17" s="36"/>
      <c r="K17" s="36"/>
      <c r="L17" s="19" t="s">
        <v>16</v>
      </c>
    </row>
    <row r="18" spans="1:12">
      <c r="A18" s="20" t="s">
        <v>251</v>
      </c>
      <c r="B18" s="21" t="s">
        <v>199</v>
      </c>
      <c r="C18" s="21" t="s">
        <v>18</v>
      </c>
      <c r="D18" s="21" t="s">
        <v>18</v>
      </c>
      <c r="E18" s="20" t="s">
        <v>19</v>
      </c>
      <c r="F18" s="22">
        <v>2.5</v>
      </c>
      <c r="G18" s="36"/>
      <c r="H18" s="36"/>
      <c r="I18" s="36"/>
      <c r="J18" s="36"/>
      <c r="K18" s="79">
        <f>F18</f>
        <v>2.5</v>
      </c>
      <c r="L18" s="19" t="s">
        <v>16</v>
      </c>
    </row>
    <row r="19" spans="1:12">
      <c r="A19" s="24">
        <v>313</v>
      </c>
      <c r="B19" s="25" t="s">
        <v>12</v>
      </c>
      <c r="C19" s="25" t="s">
        <v>37</v>
      </c>
      <c r="D19" s="25" t="s">
        <v>14</v>
      </c>
      <c r="E19" s="24" t="s">
        <v>21</v>
      </c>
      <c r="F19" s="26">
        <v>8.6</v>
      </c>
      <c r="G19" s="36"/>
      <c r="H19" s="36"/>
      <c r="I19" s="27">
        <f>F19</f>
        <v>8.6</v>
      </c>
      <c r="J19" s="36"/>
      <c r="K19" s="36"/>
      <c r="L19" s="19" t="s">
        <v>16</v>
      </c>
    </row>
    <row r="20" spans="1:12" ht="30">
      <c r="A20" s="24">
        <v>314</v>
      </c>
      <c r="B20" s="25" t="s">
        <v>252</v>
      </c>
      <c r="C20" s="25" t="s">
        <v>37</v>
      </c>
      <c r="D20" s="25" t="s">
        <v>14</v>
      </c>
      <c r="E20" s="24" t="s">
        <v>21</v>
      </c>
      <c r="F20" s="26">
        <v>11.7</v>
      </c>
      <c r="G20" s="36"/>
      <c r="H20" s="36"/>
      <c r="I20" s="27">
        <f>F20</f>
        <v>11.7</v>
      </c>
      <c r="J20" s="36"/>
      <c r="K20" s="36"/>
      <c r="L20" s="19" t="s">
        <v>16</v>
      </c>
    </row>
    <row r="21" spans="1:12" ht="26.25" customHeight="1">
      <c r="A21" s="12">
        <v>315</v>
      </c>
      <c r="B21" s="13" t="s">
        <v>253</v>
      </c>
      <c r="C21" s="13" t="s">
        <v>37</v>
      </c>
      <c r="D21" s="13" t="s">
        <v>14</v>
      </c>
      <c r="E21" s="12" t="s">
        <v>21</v>
      </c>
      <c r="F21" s="14">
        <v>20</v>
      </c>
      <c r="G21" s="36"/>
      <c r="H21" s="36"/>
      <c r="I21" s="123"/>
      <c r="J21" s="42">
        <f>F21</f>
        <v>20</v>
      </c>
      <c r="K21" s="36"/>
      <c r="L21" s="19" t="s">
        <v>16</v>
      </c>
    </row>
    <row r="22" spans="1:12">
      <c r="A22" s="24">
        <v>316</v>
      </c>
      <c r="B22" s="25" t="s">
        <v>192</v>
      </c>
      <c r="C22" s="25" t="s">
        <v>37</v>
      </c>
      <c r="D22" s="25" t="s">
        <v>14</v>
      </c>
      <c r="E22" s="24" t="s">
        <v>21</v>
      </c>
      <c r="F22" s="26">
        <v>16.899999999999999</v>
      </c>
      <c r="G22" s="36"/>
      <c r="H22" s="36"/>
      <c r="I22" s="27">
        <f>F22</f>
        <v>16.899999999999999</v>
      </c>
      <c r="J22" s="36"/>
      <c r="K22" s="36"/>
      <c r="L22" s="19" t="s">
        <v>16</v>
      </c>
    </row>
    <row r="23" spans="1:12">
      <c r="A23" s="20" t="s">
        <v>254</v>
      </c>
      <c r="B23" s="21" t="s">
        <v>199</v>
      </c>
      <c r="C23" s="21" t="s">
        <v>18</v>
      </c>
      <c r="D23" s="21" t="s">
        <v>18</v>
      </c>
      <c r="E23" s="20" t="s">
        <v>19</v>
      </c>
      <c r="F23" s="22">
        <v>2.5</v>
      </c>
      <c r="G23" s="36"/>
      <c r="H23" s="36"/>
      <c r="I23" s="36"/>
      <c r="J23" s="36"/>
      <c r="K23" s="79">
        <f>F23</f>
        <v>2.5</v>
      </c>
      <c r="L23" s="19" t="s">
        <v>16</v>
      </c>
    </row>
    <row r="24" spans="1:12">
      <c r="A24" s="24">
        <v>317</v>
      </c>
      <c r="B24" s="25" t="s">
        <v>192</v>
      </c>
      <c r="C24" s="25" t="s">
        <v>37</v>
      </c>
      <c r="D24" s="25" t="s">
        <v>14</v>
      </c>
      <c r="E24" s="24" t="s">
        <v>21</v>
      </c>
      <c r="F24" s="26">
        <v>16.600000000000001</v>
      </c>
      <c r="G24" s="36"/>
      <c r="H24" s="36"/>
      <c r="I24" s="27">
        <f>F24</f>
        <v>16.600000000000001</v>
      </c>
      <c r="J24" s="36"/>
      <c r="K24" s="36"/>
      <c r="L24" s="19" t="s">
        <v>16</v>
      </c>
    </row>
    <row r="25" spans="1:12">
      <c r="A25" s="20" t="s">
        <v>255</v>
      </c>
      <c r="B25" s="21" t="s">
        <v>199</v>
      </c>
      <c r="C25" s="21" t="s">
        <v>18</v>
      </c>
      <c r="D25" s="21" t="s">
        <v>18</v>
      </c>
      <c r="E25" s="20" t="s">
        <v>19</v>
      </c>
      <c r="F25" s="22">
        <v>2.4</v>
      </c>
      <c r="G25" s="36"/>
      <c r="H25" s="36"/>
      <c r="I25" s="36"/>
      <c r="J25" s="36"/>
      <c r="K25" s="79">
        <f>F25</f>
        <v>2.4</v>
      </c>
      <c r="L25" s="19" t="s">
        <v>16</v>
      </c>
    </row>
    <row r="26" spans="1:12">
      <c r="A26" s="24">
        <v>318</v>
      </c>
      <c r="B26" s="25" t="s">
        <v>256</v>
      </c>
      <c r="C26" s="25" t="s">
        <v>37</v>
      </c>
      <c r="D26" s="25" t="s">
        <v>14</v>
      </c>
      <c r="E26" s="24" t="s">
        <v>21</v>
      </c>
      <c r="F26" s="26">
        <v>19.600000000000001</v>
      </c>
      <c r="G26" s="36"/>
      <c r="H26" s="36"/>
      <c r="I26" s="27">
        <f>F26</f>
        <v>19.600000000000001</v>
      </c>
      <c r="J26" s="36"/>
      <c r="K26" s="36"/>
      <c r="L26" s="19" t="s">
        <v>16</v>
      </c>
    </row>
    <row r="27" spans="1:12">
      <c r="A27" s="24">
        <v>319</v>
      </c>
      <c r="B27" s="25" t="s">
        <v>192</v>
      </c>
      <c r="C27" s="25" t="s">
        <v>37</v>
      </c>
      <c r="D27" s="25" t="s">
        <v>14</v>
      </c>
      <c r="E27" s="24" t="s">
        <v>21</v>
      </c>
      <c r="F27" s="26">
        <v>20.2</v>
      </c>
      <c r="G27" s="36"/>
      <c r="H27" s="36"/>
      <c r="I27" s="27">
        <f>F27</f>
        <v>20.2</v>
      </c>
      <c r="J27" s="36"/>
      <c r="K27" s="36"/>
      <c r="L27" s="19" t="s">
        <v>16</v>
      </c>
    </row>
    <row r="28" spans="1:12">
      <c r="A28" s="24">
        <v>320</v>
      </c>
      <c r="B28" s="25" t="s">
        <v>192</v>
      </c>
      <c r="C28" s="25" t="s">
        <v>37</v>
      </c>
      <c r="D28" s="25" t="s">
        <v>14</v>
      </c>
      <c r="E28" s="24" t="s">
        <v>21</v>
      </c>
      <c r="F28" s="26">
        <v>20</v>
      </c>
      <c r="G28" s="36"/>
      <c r="H28" s="36"/>
      <c r="I28" s="27">
        <f>F28</f>
        <v>20</v>
      </c>
      <c r="J28" s="36"/>
      <c r="K28" s="36"/>
      <c r="L28" s="19" t="s">
        <v>16</v>
      </c>
    </row>
    <row r="29" spans="1:12">
      <c r="A29" s="20">
        <v>321</v>
      </c>
      <c r="B29" s="21" t="s">
        <v>257</v>
      </c>
      <c r="C29" s="21" t="s">
        <v>18</v>
      </c>
      <c r="D29" s="21" t="s">
        <v>132</v>
      </c>
      <c r="E29" s="20" t="s">
        <v>19</v>
      </c>
      <c r="F29" s="22">
        <v>17.399999999999999</v>
      </c>
      <c r="G29" s="36"/>
      <c r="H29" s="36"/>
      <c r="I29" s="36"/>
      <c r="J29" s="36"/>
      <c r="K29" s="79">
        <f>F29</f>
        <v>17.399999999999999</v>
      </c>
      <c r="L29" s="19" t="s">
        <v>16</v>
      </c>
    </row>
    <row r="30" spans="1:12">
      <c r="A30" s="24">
        <v>322</v>
      </c>
      <c r="B30" s="25" t="s">
        <v>258</v>
      </c>
      <c r="C30" s="25" t="s">
        <v>37</v>
      </c>
      <c r="D30" s="25" t="s">
        <v>14</v>
      </c>
      <c r="E30" s="24" t="s">
        <v>21</v>
      </c>
      <c r="F30" s="26">
        <v>9.5</v>
      </c>
      <c r="G30" s="36"/>
      <c r="H30" s="36"/>
      <c r="I30" s="27">
        <f t="shared" ref="I30:I38" si="0">F30</f>
        <v>9.5</v>
      </c>
      <c r="J30" s="36"/>
      <c r="K30" s="36"/>
      <c r="L30" s="19" t="s">
        <v>16</v>
      </c>
    </row>
    <row r="31" spans="1:12">
      <c r="A31" s="24">
        <v>323</v>
      </c>
      <c r="B31" s="25" t="s">
        <v>259</v>
      </c>
      <c r="C31" s="25" t="s">
        <v>13</v>
      </c>
      <c r="D31" s="25" t="s">
        <v>132</v>
      </c>
      <c r="E31" s="24" t="s">
        <v>21</v>
      </c>
      <c r="F31" s="26">
        <v>9.1999999999999993</v>
      </c>
      <c r="G31" s="36"/>
      <c r="H31" s="36"/>
      <c r="I31" s="27">
        <f t="shared" si="0"/>
        <v>9.1999999999999993</v>
      </c>
      <c r="J31" s="36"/>
      <c r="K31" s="36"/>
      <c r="L31" s="19" t="s">
        <v>16</v>
      </c>
    </row>
    <row r="32" spans="1:12">
      <c r="A32" s="24">
        <v>324</v>
      </c>
      <c r="B32" s="25" t="s">
        <v>234</v>
      </c>
      <c r="C32" s="25" t="s">
        <v>37</v>
      </c>
      <c r="D32" s="25" t="s">
        <v>14</v>
      </c>
      <c r="E32" s="24" t="s">
        <v>21</v>
      </c>
      <c r="F32" s="26">
        <v>6.57</v>
      </c>
      <c r="G32" s="36"/>
      <c r="H32" s="36"/>
      <c r="I32" s="27">
        <f t="shared" si="0"/>
        <v>6.57</v>
      </c>
      <c r="J32" s="36"/>
      <c r="K32" s="36"/>
      <c r="L32" s="19" t="s">
        <v>16</v>
      </c>
    </row>
    <row r="33" spans="1:12" ht="29.25" customHeight="1">
      <c r="A33" s="24">
        <v>325</v>
      </c>
      <c r="B33" s="25" t="s">
        <v>260</v>
      </c>
      <c r="C33" s="25" t="s">
        <v>37</v>
      </c>
      <c r="D33" s="25" t="s">
        <v>14</v>
      </c>
      <c r="E33" s="24" t="s">
        <v>21</v>
      </c>
      <c r="F33" s="26">
        <v>6.6</v>
      </c>
      <c r="G33" s="36"/>
      <c r="H33" s="36"/>
      <c r="I33" s="27">
        <f t="shared" si="0"/>
        <v>6.6</v>
      </c>
      <c r="J33" s="36"/>
      <c r="K33" s="36"/>
      <c r="L33" s="19" t="s">
        <v>16</v>
      </c>
    </row>
    <row r="34" spans="1:12" ht="30" customHeight="1">
      <c r="A34" s="24">
        <v>326</v>
      </c>
      <c r="B34" s="25" t="s">
        <v>260</v>
      </c>
      <c r="C34" s="25" t="s">
        <v>37</v>
      </c>
      <c r="D34" s="25" t="s">
        <v>14</v>
      </c>
      <c r="E34" s="24" t="s">
        <v>21</v>
      </c>
      <c r="F34" s="26">
        <v>16.13</v>
      </c>
      <c r="G34" s="36"/>
      <c r="H34" s="36"/>
      <c r="I34" s="27">
        <f t="shared" si="0"/>
        <v>16.13</v>
      </c>
      <c r="J34" s="36"/>
      <c r="K34" s="36"/>
      <c r="L34" s="19" t="s">
        <v>16</v>
      </c>
    </row>
    <row r="35" spans="1:12">
      <c r="A35" s="104" t="s">
        <v>261</v>
      </c>
      <c r="B35" s="25" t="s">
        <v>184</v>
      </c>
      <c r="C35" s="25" t="s">
        <v>37</v>
      </c>
      <c r="D35" s="25" t="s">
        <v>14</v>
      </c>
      <c r="E35" s="24" t="s">
        <v>21</v>
      </c>
      <c r="F35" s="26">
        <v>28.1</v>
      </c>
      <c r="G35" s="36"/>
      <c r="H35" s="36"/>
      <c r="I35" s="27">
        <f t="shared" si="0"/>
        <v>28.1</v>
      </c>
      <c r="J35" s="36"/>
      <c r="K35" s="36"/>
      <c r="L35" s="19" t="s">
        <v>16</v>
      </c>
    </row>
    <row r="36" spans="1:12" ht="30">
      <c r="A36" s="104" t="s">
        <v>262</v>
      </c>
      <c r="B36" s="25" t="s">
        <v>210</v>
      </c>
      <c r="C36" s="25" t="s">
        <v>79</v>
      </c>
      <c r="D36" s="25" t="s">
        <v>14</v>
      </c>
      <c r="E36" s="24" t="s">
        <v>21</v>
      </c>
      <c r="F36" s="26">
        <v>19.399999999999999</v>
      </c>
      <c r="G36" s="36"/>
      <c r="H36" s="36"/>
      <c r="I36" s="27">
        <f t="shared" si="0"/>
        <v>19.399999999999999</v>
      </c>
      <c r="J36" s="36"/>
      <c r="K36" s="36"/>
      <c r="L36" s="19" t="s">
        <v>16</v>
      </c>
    </row>
    <row r="37" spans="1:12">
      <c r="A37" s="104" t="s">
        <v>263</v>
      </c>
      <c r="B37" s="25" t="s">
        <v>74</v>
      </c>
      <c r="C37" s="25"/>
      <c r="D37" s="25" t="s">
        <v>14</v>
      </c>
      <c r="E37" s="24" t="s">
        <v>21</v>
      </c>
      <c r="F37" s="26">
        <v>33</v>
      </c>
      <c r="G37" s="36"/>
      <c r="H37" s="36"/>
      <c r="I37" s="27">
        <f t="shared" si="0"/>
        <v>33</v>
      </c>
      <c r="J37" s="36"/>
      <c r="K37" s="36"/>
      <c r="L37" s="19" t="s">
        <v>16</v>
      </c>
    </row>
    <row r="38" spans="1:12">
      <c r="A38" s="104" t="s">
        <v>264</v>
      </c>
      <c r="B38" s="25" t="s">
        <v>74</v>
      </c>
      <c r="C38" s="25"/>
      <c r="D38" s="25" t="s">
        <v>14</v>
      </c>
      <c r="E38" s="24" t="s">
        <v>21</v>
      </c>
      <c r="F38" s="26">
        <v>65.599999999999994</v>
      </c>
      <c r="G38" s="36"/>
      <c r="H38" s="36"/>
      <c r="I38" s="27">
        <f t="shared" si="0"/>
        <v>65.599999999999994</v>
      </c>
      <c r="J38" s="36"/>
      <c r="K38" s="36"/>
      <c r="L38" s="19" t="s">
        <v>16</v>
      </c>
    </row>
    <row r="39" spans="1:12">
      <c r="A39" s="105" t="s">
        <v>265</v>
      </c>
      <c r="B39" s="29" t="s">
        <v>90</v>
      </c>
      <c r="C39" s="29" t="s">
        <v>79</v>
      </c>
      <c r="D39" s="29" t="s">
        <v>14</v>
      </c>
      <c r="E39" s="28" t="s">
        <v>21</v>
      </c>
      <c r="F39" s="30">
        <v>20.100000000000001</v>
      </c>
      <c r="G39" s="78">
        <f>F39</f>
        <v>20.100000000000001</v>
      </c>
      <c r="H39" s="36"/>
      <c r="I39" s="36"/>
      <c r="J39" s="36"/>
      <c r="K39" s="36"/>
      <c r="L39" s="31" t="s">
        <v>47</v>
      </c>
    </row>
    <row r="40" spans="1:12">
      <c r="A40" s="104" t="s">
        <v>266</v>
      </c>
      <c r="B40" s="25" t="s">
        <v>74</v>
      </c>
      <c r="C40" s="25" t="s">
        <v>37</v>
      </c>
      <c r="D40" s="25" t="s">
        <v>14</v>
      </c>
      <c r="E40" s="24" t="s">
        <v>21</v>
      </c>
      <c r="F40" s="26">
        <v>10.4</v>
      </c>
      <c r="G40" s="36"/>
      <c r="H40" s="36"/>
      <c r="I40" s="27">
        <f>F40</f>
        <v>10.4</v>
      </c>
      <c r="J40" s="36"/>
      <c r="K40" s="36"/>
      <c r="L40" s="19" t="s">
        <v>16</v>
      </c>
    </row>
    <row r="41" spans="1:12">
      <c r="A41" s="5"/>
      <c r="B41" s="114" t="s">
        <v>267</v>
      </c>
      <c r="C41" s="114"/>
      <c r="D41" s="114"/>
      <c r="E41" s="115"/>
      <c r="F41" s="39">
        <f t="shared" ref="F41:K41" si="1">SUM(F3:F40)</f>
        <v>593.79999999999995</v>
      </c>
      <c r="G41" s="78">
        <f t="shared" si="1"/>
        <v>20.100000000000001</v>
      </c>
      <c r="H41" s="84">
        <f t="shared" si="1"/>
        <v>0</v>
      </c>
      <c r="I41" s="27">
        <f t="shared" si="1"/>
        <v>466.59999999999991</v>
      </c>
      <c r="J41" s="42">
        <f t="shared" si="1"/>
        <v>55.3</v>
      </c>
      <c r="K41" s="79">
        <f t="shared" si="1"/>
        <v>51.8</v>
      </c>
      <c r="L41" s="116">
        <f>SUM(H41:K41)</f>
        <v>573.69999999999982</v>
      </c>
    </row>
    <row r="42" spans="1:12">
      <c r="B42" s="46" t="s">
        <v>99</v>
      </c>
      <c r="C42" s="1"/>
      <c r="F42" s="47">
        <f>SUM(G41:K41)</f>
        <v>593.79999999999984</v>
      </c>
      <c r="G42" s="45"/>
      <c r="H42" s="45"/>
      <c r="I42" s="45"/>
      <c r="J42" s="45"/>
      <c r="K42" s="45"/>
      <c r="L42" s="45"/>
    </row>
    <row r="43" spans="1:12">
      <c r="B43" s="48" t="s">
        <v>100</v>
      </c>
      <c r="C43" s="1"/>
      <c r="F43" s="49">
        <f>I41+J41+K41</f>
        <v>573.69999999999982</v>
      </c>
      <c r="G43" s="45"/>
      <c r="H43" s="45"/>
      <c r="I43" s="45"/>
      <c r="J43" s="45"/>
      <c r="K43" s="45"/>
      <c r="L43" s="45"/>
    </row>
    <row r="44" spans="1:12">
      <c r="B44" s="1" t="s">
        <v>101</v>
      </c>
      <c r="C44" s="1"/>
      <c r="F44" s="49">
        <f>F41-G41</f>
        <v>573.69999999999993</v>
      </c>
      <c r="G44" s="45"/>
      <c r="H44" s="45"/>
      <c r="I44" s="45"/>
      <c r="J44" s="45"/>
      <c r="K44" s="45"/>
      <c r="L44" s="45"/>
    </row>
    <row r="45" spans="1:12" s="120" customFormat="1">
      <c r="A45" s="117"/>
      <c r="B45" s="125"/>
      <c r="C45" s="117"/>
      <c r="E45" s="117"/>
      <c r="F45" s="117"/>
      <c r="G45" s="119"/>
      <c r="H45" s="119"/>
      <c r="I45" s="119"/>
      <c r="J45" s="119"/>
      <c r="K45" s="119"/>
      <c r="L45" s="119"/>
    </row>
    <row r="46" spans="1:12">
      <c r="B46" s="3" t="s">
        <v>102</v>
      </c>
      <c r="C46" s="50"/>
      <c r="G46" s="45"/>
      <c r="H46" s="45"/>
      <c r="I46" s="45"/>
      <c r="J46" s="45"/>
      <c r="K46" s="45"/>
      <c r="L46" s="45"/>
    </row>
    <row r="47" spans="1:12">
      <c r="B47" s="51" t="s">
        <v>103</v>
      </c>
      <c r="C47" s="52" t="s">
        <v>37</v>
      </c>
      <c r="G47" s="45"/>
      <c r="H47" s="45"/>
      <c r="I47" s="45"/>
      <c r="J47" s="45"/>
      <c r="K47" s="45"/>
      <c r="L47" s="45"/>
    </row>
    <row r="48" spans="1:12">
      <c r="B48" s="51" t="s">
        <v>104</v>
      </c>
      <c r="C48" s="52" t="s">
        <v>18</v>
      </c>
      <c r="G48" s="45"/>
      <c r="H48" s="45"/>
      <c r="I48" s="45"/>
      <c r="J48" s="45"/>
      <c r="K48" s="45"/>
      <c r="L48" s="45"/>
    </row>
    <row r="49" spans="2:12">
      <c r="B49" s="51" t="s">
        <v>105</v>
      </c>
      <c r="C49" s="52" t="s">
        <v>79</v>
      </c>
      <c r="G49" s="45"/>
      <c r="H49" s="45"/>
      <c r="I49" s="45"/>
      <c r="J49" s="45"/>
      <c r="K49" s="45"/>
      <c r="L49" s="45"/>
    </row>
    <row r="50" spans="2:12">
      <c r="B50" s="51" t="s">
        <v>106</v>
      </c>
      <c r="C50" s="52" t="s">
        <v>107</v>
      </c>
      <c r="G50" s="45"/>
      <c r="H50" s="45"/>
      <c r="I50" s="45"/>
      <c r="J50" s="45"/>
      <c r="K50" s="45"/>
      <c r="L50" s="45"/>
    </row>
    <row r="51" spans="2:12" ht="21.6" customHeight="1">
      <c r="B51" s="51" t="s">
        <v>108</v>
      </c>
      <c r="C51" s="52" t="s">
        <v>49</v>
      </c>
      <c r="G51" s="45"/>
      <c r="H51" s="45"/>
      <c r="I51" s="45"/>
      <c r="J51" s="45"/>
      <c r="K51" s="45"/>
      <c r="L51" s="45"/>
    </row>
    <row r="52" spans="2:12">
      <c r="C52" s="1"/>
      <c r="G52" s="45"/>
      <c r="H52" s="45"/>
      <c r="I52" s="45"/>
      <c r="J52" s="45"/>
      <c r="K52" s="45"/>
      <c r="L52" s="45"/>
    </row>
    <row r="53" spans="2:12">
      <c r="C53" s="1"/>
      <c r="G53" s="45"/>
      <c r="H53" s="45"/>
      <c r="I53" s="45"/>
      <c r="J53" s="45"/>
      <c r="K53" s="45"/>
      <c r="L53" s="45"/>
    </row>
    <row r="54" spans="2:12" ht="30" customHeight="1">
      <c r="B54" s="53" t="s">
        <v>109</v>
      </c>
      <c r="C54" s="616" t="s">
        <v>817</v>
      </c>
      <c r="D54" s="616"/>
      <c r="E54" s="616"/>
      <c r="F54" s="616"/>
      <c r="G54" s="616"/>
      <c r="H54" s="616"/>
      <c r="I54" s="616"/>
      <c r="J54" s="616"/>
      <c r="K54" s="54">
        <f>H41</f>
        <v>0</v>
      </c>
      <c r="L54" s="126"/>
    </row>
    <row r="55" spans="2:12" ht="42" customHeight="1">
      <c r="B55" s="55" t="s">
        <v>111</v>
      </c>
      <c r="C55" s="617" t="s">
        <v>818</v>
      </c>
      <c r="D55" s="617"/>
      <c r="E55" s="617"/>
      <c r="F55" s="617"/>
      <c r="G55" s="617"/>
      <c r="H55" s="617"/>
      <c r="I55" s="617"/>
      <c r="J55" s="617"/>
      <c r="K55" s="56">
        <f>I41</f>
        <v>466.59999999999991</v>
      </c>
      <c r="L55" s="126"/>
    </row>
    <row r="56" spans="2:12" ht="44.25" customHeight="1">
      <c r="B56" s="91" t="s">
        <v>113</v>
      </c>
      <c r="C56" s="618" t="s">
        <v>819</v>
      </c>
      <c r="D56" s="618"/>
      <c r="E56" s="618"/>
      <c r="F56" s="618"/>
      <c r="G56" s="618"/>
      <c r="H56" s="618"/>
      <c r="I56" s="618"/>
      <c r="J56" s="618"/>
      <c r="K56" s="58">
        <f>J41</f>
        <v>55.3</v>
      </c>
      <c r="L56" s="126"/>
    </row>
    <row r="57" spans="2:12" ht="30" customHeight="1">
      <c r="B57" s="59" t="s">
        <v>115</v>
      </c>
      <c r="C57" s="619" t="s">
        <v>820</v>
      </c>
      <c r="D57" s="619"/>
      <c r="E57" s="619"/>
      <c r="F57" s="619"/>
      <c r="G57" s="619"/>
      <c r="H57" s="619"/>
      <c r="I57" s="619"/>
      <c r="J57" s="619"/>
      <c r="K57" s="60">
        <f>K41</f>
        <v>51.8</v>
      </c>
      <c r="L57" s="126"/>
    </row>
    <row r="58" spans="2:12">
      <c r="B58" s="61"/>
      <c r="C58" s="610" t="s">
        <v>117</v>
      </c>
      <c r="D58" s="610"/>
      <c r="E58" s="610"/>
      <c r="F58" s="610"/>
      <c r="G58" s="610"/>
      <c r="H58" s="610"/>
      <c r="I58" s="610"/>
      <c r="J58" s="610"/>
      <c r="K58" s="44">
        <f>SUM(K54:K57)</f>
        <v>573.69999999999982</v>
      </c>
      <c r="L58" s="127"/>
    </row>
    <row r="59" spans="2:12">
      <c r="B59" s="62"/>
      <c r="C59" s="1"/>
      <c r="G59" s="45"/>
      <c r="H59" s="45"/>
      <c r="I59" s="45"/>
      <c r="J59" s="45"/>
      <c r="K59" s="45"/>
      <c r="L59" s="45"/>
    </row>
    <row r="60" spans="2:12">
      <c r="B60" s="63" t="s">
        <v>118</v>
      </c>
      <c r="C60" s="1"/>
      <c r="G60" s="45"/>
      <c r="H60" s="45"/>
      <c r="I60" s="45"/>
      <c r="J60" s="45"/>
      <c r="K60" s="64">
        <f>G41</f>
        <v>20.100000000000001</v>
      </c>
      <c r="L60" s="45"/>
    </row>
  </sheetData>
  <mergeCells count="5">
    <mergeCell ref="C54:J54"/>
    <mergeCell ref="C55:J55"/>
    <mergeCell ref="C56:J56"/>
    <mergeCell ref="C57:J57"/>
    <mergeCell ref="C58:J58"/>
  </mergeCells>
  <pageMargins left="0.7" right="0.7" top="0.75" bottom="0.75" header="0.51180555555555496" footer="0.51180555555555496"/>
  <pageSetup paperSize="9" scale="8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MK61"/>
  <sheetViews>
    <sheetView topLeftCell="A39" zoomScaleNormal="100" workbookViewId="0">
      <selection activeCell="N70" sqref="N70"/>
    </sheetView>
  </sheetViews>
  <sheetFormatPr defaultColWidth="9.140625" defaultRowHeight="15"/>
  <cols>
    <col min="1" max="1" width="9.5703125" style="128" customWidth="1"/>
    <col min="2" max="2" width="25.7109375" style="129" customWidth="1"/>
    <col min="3" max="3" width="10.7109375" style="129" customWidth="1"/>
    <col min="4" max="4" width="26.28515625" style="128" customWidth="1"/>
    <col min="5" max="5" width="10.7109375" style="128" customWidth="1"/>
    <col min="6" max="6" width="9.7109375" style="128" customWidth="1"/>
    <col min="7" max="9" width="9.140625" style="129"/>
    <col min="10" max="10" width="10.28515625" style="129" customWidth="1"/>
    <col min="11" max="11" width="9.85546875" style="129" customWidth="1"/>
    <col min="12" max="1025" width="9.140625" style="129"/>
  </cols>
  <sheetData>
    <row r="1" spans="1:12">
      <c r="A1" s="130"/>
      <c r="B1" s="131" t="s">
        <v>268</v>
      </c>
      <c r="C1" s="131"/>
      <c r="D1" s="132"/>
      <c r="E1" s="132"/>
      <c r="F1" s="133"/>
    </row>
    <row r="2" spans="1:12" ht="30">
      <c r="A2" s="134" t="s">
        <v>1</v>
      </c>
      <c r="B2" s="135" t="s">
        <v>120</v>
      </c>
      <c r="C2" s="135" t="s">
        <v>3</v>
      </c>
      <c r="D2" s="134" t="s">
        <v>4</v>
      </c>
      <c r="E2" s="134" t="s">
        <v>5</v>
      </c>
      <c r="F2" s="5" t="s">
        <v>6</v>
      </c>
      <c r="G2" s="136" t="s">
        <v>7</v>
      </c>
      <c r="H2" s="137" t="s">
        <v>8</v>
      </c>
      <c r="I2" s="138" t="s">
        <v>9</v>
      </c>
      <c r="J2" s="139" t="s">
        <v>10</v>
      </c>
      <c r="K2" s="140" t="s">
        <v>11</v>
      </c>
    </row>
    <row r="3" spans="1:12">
      <c r="A3" s="141">
        <v>401</v>
      </c>
      <c r="B3" s="142" t="s">
        <v>269</v>
      </c>
      <c r="C3" s="142" t="s">
        <v>18</v>
      </c>
      <c r="D3" s="141" t="s">
        <v>14</v>
      </c>
      <c r="E3" s="141" t="s">
        <v>19</v>
      </c>
      <c r="F3" s="143">
        <v>18</v>
      </c>
      <c r="G3" s="144"/>
      <c r="H3" s="144"/>
      <c r="I3" s="144"/>
      <c r="J3" s="144"/>
      <c r="K3" s="145">
        <f>F3</f>
        <v>18</v>
      </c>
      <c r="L3" s="146" t="s">
        <v>16</v>
      </c>
    </row>
    <row r="4" spans="1:12">
      <c r="A4" s="147">
        <v>402</v>
      </c>
      <c r="B4" s="148" t="s">
        <v>192</v>
      </c>
      <c r="C4" s="148" t="s">
        <v>37</v>
      </c>
      <c r="D4" s="147" t="s">
        <v>14</v>
      </c>
      <c r="E4" s="147" t="s">
        <v>21</v>
      </c>
      <c r="F4" s="149">
        <v>15.8</v>
      </c>
      <c r="G4" s="144"/>
      <c r="H4" s="144"/>
      <c r="I4" s="150">
        <f>F4</f>
        <v>15.8</v>
      </c>
      <c r="J4" s="144"/>
      <c r="K4" s="144"/>
      <c r="L4" s="146" t="s">
        <v>16</v>
      </c>
    </row>
    <row r="5" spans="1:12">
      <c r="A5" s="141" t="s">
        <v>270</v>
      </c>
      <c r="B5" s="142" t="s">
        <v>199</v>
      </c>
      <c r="C5" s="142" t="s">
        <v>18</v>
      </c>
      <c r="D5" s="141" t="s">
        <v>29</v>
      </c>
      <c r="E5" s="141" t="s">
        <v>19</v>
      </c>
      <c r="F5" s="143">
        <v>2.4</v>
      </c>
      <c r="G5" s="144"/>
      <c r="H5" s="144"/>
      <c r="I5" s="144"/>
      <c r="J5" s="144"/>
      <c r="K5" s="145">
        <f>F5</f>
        <v>2.4</v>
      </c>
      <c r="L5" s="146" t="s">
        <v>16</v>
      </c>
    </row>
    <row r="6" spans="1:12">
      <c r="A6" s="147">
        <v>403</v>
      </c>
      <c r="B6" s="148" t="s">
        <v>192</v>
      </c>
      <c r="C6" s="148" t="s">
        <v>37</v>
      </c>
      <c r="D6" s="147" t="s">
        <v>14</v>
      </c>
      <c r="E6" s="147" t="s">
        <v>21</v>
      </c>
      <c r="F6" s="149">
        <v>19.5</v>
      </c>
      <c r="G6" s="144"/>
      <c r="H6" s="144"/>
      <c r="I6" s="150">
        <f>F6</f>
        <v>19.5</v>
      </c>
      <c r="J6" s="144"/>
      <c r="K6" s="144"/>
      <c r="L6" s="146" t="s">
        <v>16</v>
      </c>
    </row>
    <row r="7" spans="1:12">
      <c r="A7" s="147">
        <v>404</v>
      </c>
      <c r="B7" s="148" t="s">
        <v>192</v>
      </c>
      <c r="C7" s="148" t="s">
        <v>37</v>
      </c>
      <c r="D7" s="147" t="s">
        <v>14</v>
      </c>
      <c r="E7" s="147" t="s">
        <v>21</v>
      </c>
      <c r="F7" s="149">
        <v>19.600000000000001</v>
      </c>
      <c r="G7" s="144"/>
      <c r="H7" s="144"/>
      <c r="I7" s="150">
        <f>F7</f>
        <v>19.600000000000001</v>
      </c>
      <c r="J7" s="144"/>
      <c r="K7" s="144"/>
      <c r="L7" s="146" t="s">
        <v>16</v>
      </c>
    </row>
    <row r="8" spans="1:12">
      <c r="A8" s="147">
        <v>405</v>
      </c>
      <c r="B8" s="148" t="s">
        <v>192</v>
      </c>
      <c r="C8" s="148" t="s">
        <v>37</v>
      </c>
      <c r="D8" s="147" t="s">
        <v>132</v>
      </c>
      <c r="E8" s="147" t="s">
        <v>21</v>
      </c>
      <c r="F8" s="149">
        <v>19.5</v>
      </c>
      <c r="G8" s="144"/>
      <c r="H8" s="144"/>
      <c r="I8" s="150">
        <f>F8</f>
        <v>19.5</v>
      </c>
      <c r="J8" s="144"/>
      <c r="K8" s="144"/>
      <c r="L8" s="146" t="s">
        <v>16</v>
      </c>
    </row>
    <row r="9" spans="1:12">
      <c r="A9" s="147">
        <v>406</v>
      </c>
      <c r="B9" s="148" t="s">
        <v>192</v>
      </c>
      <c r="C9" s="148" t="s">
        <v>37</v>
      </c>
      <c r="D9" s="147" t="s">
        <v>14</v>
      </c>
      <c r="E9" s="147" t="s">
        <v>21</v>
      </c>
      <c r="F9" s="149">
        <v>17</v>
      </c>
      <c r="G9" s="144"/>
      <c r="H9" s="144"/>
      <c r="I9" s="150">
        <f>F9</f>
        <v>17</v>
      </c>
      <c r="J9" s="144"/>
      <c r="K9" s="144"/>
      <c r="L9" s="146" t="s">
        <v>16</v>
      </c>
    </row>
    <row r="10" spans="1:12">
      <c r="A10" s="141" t="s">
        <v>271</v>
      </c>
      <c r="B10" s="142" t="s">
        <v>199</v>
      </c>
      <c r="C10" s="142" t="s">
        <v>13</v>
      </c>
      <c r="D10" s="141" t="s">
        <v>18</v>
      </c>
      <c r="E10" s="141" t="s">
        <v>19</v>
      </c>
      <c r="F10" s="143">
        <v>2.5</v>
      </c>
      <c r="G10" s="144"/>
      <c r="H10" s="144"/>
      <c r="I10" s="144"/>
      <c r="J10" s="144"/>
      <c r="K10" s="145">
        <f>F10</f>
        <v>2.5</v>
      </c>
      <c r="L10" s="146" t="s">
        <v>16</v>
      </c>
    </row>
    <row r="11" spans="1:12">
      <c r="A11" s="147">
        <v>407</v>
      </c>
      <c r="B11" s="148" t="s">
        <v>192</v>
      </c>
      <c r="C11" s="148" t="s">
        <v>37</v>
      </c>
      <c r="D11" s="147" t="s">
        <v>14</v>
      </c>
      <c r="E11" s="147" t="s">
        <v>21</v>
      </c>
      <c r="F11" s="149">
        <v>16.5</v>
      </c>
      <c r="G11" s="144"/>
      <c r="H11" s="144"/>
      <c r="I11" s="150">
        <f>F11</f>
        <v>16.5</v>
      </c>
      <c r="J11" s="144"/>
      <c r="K11" s="144"/>
      <c r="L11" s="146" t="s">
        <v>16</v>
      </c>
    </row>
    <row r="12" spans="1:12">
      <c r="A12" s="141" t="s">
        <v>272</v>
      </c>
      <c r="B12" s="142" t="s">
        <v>199</v>
      </c>
      <c r="C12" s="142" t="s">
        <v>13</v>
      </c>
      <c r="D12" s="141" t="s">
        <v>18</v>
      </c>
      <c r="E12" s="141" t="s">
        <v>19</v>
      </c>
      <c r="F12" s="143">
        <v>2.4</v>
      </c>
      <c r="G12" s="144"/>
      <c r="H12" s="144"/>
      <c r="I12" s="144"/>
      <c r="J12" s="144"/>
      <c r="K12" s="145">
        <f>F12</f>
        <v>2.4</v>
      </c>
      <c r="L12" s="146" t="s">
        <v>16</v>
      </c>
    </row>
    <row r="13" spans="1:12">
      <c r="A13" s="147">
        <v>408</v>
      </c>
      <c r="B13" s="148" t="s">
        <v>192</v>
      </c>
      <c r="C13" s="148" t="s">
        <v>37</v>
      </c>
      <c r="D13" s="147" t="s">
        <v>14</v>
      </c>
      <c r="E13" s="147" t="s">
        <v>21</v>
      </c>
      <c r="F13" s="149">
        <v>19.8</v>
      </c>
      <c r="G13" s="144"/>
      <c r="H13" s="144"/>
      <c r="I13" s="150">
        <f>F13</f>
        <v>19.8</v>
      </c>
      <c r="J13" s="144"/>
      <c r="K13" s="144"/>
      <c r="L13" s="146" t="s">
        <v>16</v>
      </c>
    </row>
    <row r="14" spans="1:12">
      <c r="A14" s="147">
        <v>409</v>
      </c>
      <c r="B14" s="148" t="s">
        <v>224</v>
      </c>
      <c r="C14" s="148" t="s">
        <v>37</v>
      </c>
      <c r="D14" s="147" t="s">
        <v>14</v>
      </c>
      <c r="E14" s="147" t="s">
        <v>21</v>
      </c>
      <c r="F14" s="149">
        <v>16.7</v>
      </c>
      <c r="G14" s="144"/>
      <c r="H14" s="144"/>
      <c r="I14" s="150">
        <f>F14</f>
        <v>16.7</v>
      </c>
      <c r="J14" s="144"/>
      <c r="K14" s="144"/>
      <c r="L14" s="146" t="s">
        <v>16</v>
      </c>
    </row>
    <row r="15" spans="1:12">
      <c r="A15" s="141" t="s">
        <v>273</v>
      </c>
      <c r="B15" s="142" t="s">
        <v>199</v>
      </c>
      <c r="C15" s="142" t="s">
        <v>13</v>
      </c>
      <c r="D15" s="141" t="s">
        <v>18</v>
      </c>
      <c r="E15" s="141" t="s">
        <v>19</v>
      </c>
      <c r="F15" s="143">
        <v>2.5</v>
      </c>
      <c r="G15" s="144"/>
      <c r="H15" s="144"/>
      <c r="I15" s="144"/>
      <c r="J15" s="144"/>
      <c r="K15" s="145">
        <f>F15</f>
        <v>2.5</v>
      </c>
      <c r="L15" s="146" t="s">
        <v>16</v>
      </c>
    </row>
    <row r="16" spans="1:12">
      <c r="A16" s="147">
        <v>410</v>
      </c>
      <c r="B16" s="148" t="s">
        <v>192</v>
      </c>
      <c r="C16" s="148"/>
      <c r="D16" s="147" t="s">
        <v>14</v>
      </c>
      <c r="E16" s="147" t="s">
        <v>21</v>
      </c>
      <c r="F16" s="149">
        <v>17.899999999999999</v>
      </c>
      <c r="G16" s="144"/>
      <c r="H16" s="144"/>
      <c r="I16" s="150">
        <f>F16</f>
        <v>17.899999999999999</v>
      </c>
      <c r="J16" s="144"/>
      <c r="K16" s="144"/>
      <c r="L16" s="146" t="s">
        <v>16</v>
      </c>
    </row>
    <row r="17" spans="1:12">
      <c r="A17" s="141" t="s">
        <v>274</v>
      </c>
      <c r="B17" s="142" t="s">
        <v>199</v>
      </c>
      <c r="C17" s="142" t="s">
        <v>13</v>
      </c>
      <c r="D17" s="141" t="s">
        <v>18</v>
      </c>
      <c r="E17" s="141" t="s">
        <v>19</v>
      </c>
      <c r="F17" s="143">
        <v>2.5</v>
      </c>
      <c r="G17" s="144"/>
      <c r="H17" s="144"/>
      <c r="I17" s="144"/>
      <c r="J17" s="144"/>
      <c r="K17" s="145">
        <f>F17</f>
        <v>2.5</v>
      </c>
      <c r="L17" s="146" t="s">
        <v>16</v>
      </c>
    </row>
    <row r="18" spans="1:12">
      <c r="A18" s="151">
        <v>411</v>
      </c>
      <c r="B18" s="152" t="s">
        <v>275</v>
      </c>
      <c r="C18" s="152" t="s">
        <v>37</v>
      </c>
      <c r="D18" s="151" t="s">
        <v>29</v>
      </c>
      <c r="E18" s="151"/>
      <c r="F18" s="153">
        <v>20.8</v>
      </c>
      <c r="G18" s="144"/>
      <c r="H18" s="144"/>
      <c r="I18" s="144"/>
      <c r="J18" s="154">
        <f>F18</f>
        <v>20.8</v>
      </c>
      <c r="K18" s="144"/>
      <c r="L18" s="146" t="s">
        <v>16</v>
      </c>
    </row>
    <row r="19" spans="1:12" ht="27" customHeight="1">
      <c r="A19" s="151">
        <v>412</v>
      </c>
      <c r="B19" s="152" t="s">
        <v>276</v>
      </c>
      <c r="C19" s="152" t="s">
        <v>37</v>
      </c>
      <c r="D19" s="151" t="s">
        <v>29</v>
      </c>
      <c r="E19" s="151"/>
      <c r="F19" s="153">
        <v>19.600000000000001</v>
      </c>
      <c r="G19" s="144"/>
      <c r="H19" s="144"/>
      <c r="I19" s="144"/>
      <c r="J19" s="154">
        <f>F19</f>
        <v>19.600000000000001</v>
      </c>
      <c r="K19" s="144"/>
      <c r="L19" s="146" t="s">
        <v>16</v>
      </c>
    </row>
    <row r="20" spans="1:12">
      <c r="A20" s="147">
        <v>413</v>
      </c>
      <c r="B20" s="148" t="s">
        <v>36</v>
      </c>
      <c r="C20" s="148" t="s">
        <v>37</v>
      </c>
      <c r="D20" s="147" t="s">
        <v>14</v>
      </c>
      <c r="E20" s="147" t="s">
        <v>21</v>
      </c>
      <c r="F20" s="149">
        <v>11.4</v>
      </c>
      <c r="G20" s="144"/>
      <c r="H20" s="144"/>
      <c r="I20" s="150">
        <f>F20</f>
        <v>11.4</v>
      </c>
      <c r="J20" s="144"/>
      <c r="K20" s="144"/>
      <c r="L20" s="146" t="s">
        <v>16</v>
      </c>
    </row>
    <row r="21" spans="1:12">
      <c r="A21" s="147">
        <v>414</v>
      </c>
      <c r="B21" s="148" t="s">
        <v>12</v>
      </c>
      <c r="C21" s="148" t="s">
        <v>37</v>
      </c>
      <c r="D21" s="147" t="s">
        <v>14</v>
      </c>
      <c r="E21" s="147" t="s">
        <v>21</v>
      </c>
      <c r="F21" s="149">
        <v>8.4</v>
      </c>
      <c r="G21" s="144"/>
      <c r="H21" s="144"/>
      <c r="I21" s="150">
        <f>F21</f>
        <v>8.4</v>
      </c>
      <c r="J21" s="144"/>
      <c r="K21" s="144"/>
      <c r="L21" s="146" t="s">
        <v>16</v>
      </c>
    </row>
    <row r="22" spans="1:12">
      <c r="A22" s="151">
        <v>415</v>
      </c>
      <c r="B22" s="152" t="s">
        <v>192</v>
      </c>
      <c r="C22" s="152" t="s">
        <v>37</v>
      </c>
      <c r="D22" s="151" t="s">
        <v>14</v>
      </c>
      <c r="E22" s="151"/>
      <c r="F22" s="153">
        <v>19.3</v>
      </c>
      <c r="G22" s="144"/>
      <c r="H22" s="144"/>
      <c r="I22" s="144"/>
      <c r="J22" s="154">
        <f>F22</f>
        <v>19.3</v>
      </c>
      <c r="K22" s="144"/>
      <c r="L22" s="146" t="s">
        <v>16</v>
      </c>
    </row>
    <row r="23" spans="1:12">
      <c r="A23" s="147">
        <v>416</v>
      </c>
      <c r="B23" s="148" t="s">
        <v>192</v>
      </c>
      <c r="C23" s="148" t="s">
        <v>37</v>
      </c>
      <c r="D23" s="147" t="s">
        <v>14</v>
      </c>
      <c r="E23" s="147" t="s">
        <v>21</v>
      </c>
      <c r="F23" s="149">
        <v>16.399999999999999</v>
      </c>
      <c r="G23" s="144"/>
      <c r="H23" s="144"/>
      <c r="I23" s="150">
        <f>F23</f>
        <v>16.399999999999999</v>
      </c>
      <c r="J23" s="144"/>
      <c r="K23" s="144"/>
      <c r="L23" s="146" t="s">
        <v>16</v>
      </c>
    </row>
    <row r="24" spans="1:12">
      <c r="A24" s="141" t="s">
        <v>277</v>
      </c>
      <c r="B24" s="142" t="s">
        <v>199</v>
      </c>
      <c r="C24" s="142" t="s">
        <v>18</v>
      </c>
      <c r="D24" s="141" t="s">
        <v>18</v>
      </c>
      <c r="E24" s="141" t="s">
        <v>19</v>
      </c>
      <c r="F24" s="143">
        <v>2.5</v>
      </c>
      <c r="G24" s="144"/>
      <c r="H24" s="144"/>
      <c r="I24" s="144"/>
      <c r="J24" s="144"/>
      <c r="K24" s="145">
        <f>F24</f>
        <v>2.5</v>
      </c>
      <c r="L24" s="146" t="s">
        <v>16</v>
      </c>
    </row>
    <row r="25" spans="1:12">
      <c r="A25" s="147">
        <v>417</v>
      </c>
      <c r="B25" s="148" t="s">
        <v>192</v>
      </c>
      <c r="C25" s="148" t="s">
        <v>37</v>
      </c>
      <c r="D25" s="147" t="s">
        <v>14</v>
      </c>
      <c r="E25" s="147" t="s">
        <v>21</v>
      </c>
      <c r="F25" s="149">
        <v>19.7</v>
      </c>
      <c r="G25" s="144"/>
      <c r="H25" s="144"/>
      <c r="I25" s="150">
        <f>F25</f>
        <v>19.7</v>
      </c>
      <c r="J25" s="144"/>
      <c r="K25" s="144"/>
      <c r="L25" s="146" t="s">
        <v>16</v>
      </c>
    </row>
    <row r="26" spans="1:12">
      <c r="A26" s="147">
        <v>418</v>
      </c>
      <c r="B26" s="148" t="s">
        <v>192</v>
      </c>
      <c r="C26" s="148" t="s">
        <v>37</v>
      </c>
      <c r="D26" s="147" t="s">
        <v>14</v>
      </c>
      <c r="E26" s="147" t="s">
        <v>21</v>
      </c>
      <c r="F26" s="149">
        <v>19.5</v>
      </c>
      <c r="G26" s="144"/>
      <c r="H26" s="144"/>
      <c r="I26" s="150">
        <f>F26</f>
        <v>19.5</v>
      </c>
      <c r="J26" s="144"/>
      <c r="K26" s="144"/>
      <c r="L26" s="146" t="s">
        <v>16</v>
      </c>
    </row>
    <row r="27" spans="1:12">
      <c r="A27" s="147">
        <v>419</v>
      </c>
      <c r="B27" s="148" t="s">
        <v>192</v>
      </c>
      <c r="C27" s="148" t="s">
        <v>37</v>
      </c>
      <c r="D27" s="147" t="s">
        <v>14</v>
      </c>
      <c r="E27" s="147" t="s">
        <v>21</v>
      </c>
      <c r="F27" s="149">
        <v>19.7</v>
      </c>
      <c r="G27" s="144"/>
      <c r="H27" s="144"/>
      <c r="I27" s="150">
        <f>F27</f>
        <v>19.7</v>
      </c>
      <c r="J27" s="144"/>
      <c r="K27" s="144"/>
      <c r="L27" s="146" t="s">
        <v>16</v>
      </c>
    </row>
    <row r="28" spans="1:12" ht="30">
      <c r="A28" s="141">
        <v>420</v>
      </c>
      <c r="B28" s="142" t="s">
        <v>278</v>
      </c>
      <c r="C28" s="142" t="s">
        <v>18</v>
      </c>
      <c r="D28" s="141" t="s">
        <v>18</v>
      </c>
      <c r="E28" s="141" t="s">
        <v>19</v>
      </c>
      <c r="F28" s="143">
        <v>2.2999999999999998</v>
      </c>
      <c r="G28" s="144"/>
      <c r="H28" s="144"/>
      <c r="I28" s="144"/>
      <c r="J28" s="144"/>
      <c r="K28" s="145">
        <f>F28</f>
        <v>2.2999999999999998</v>
      </c>
      <c r="L28" s="146" t="s">
        <v>16</v>
      </c>
    </row>
    <row r="29" spans="1:12" ht="30">
      <c r="A29" s="141" t="s">
        <v>279</v>
      </c>
      <c r="B29" s="142" t="s">
        <v>280</v>
      </c>
      <c r="C29" s="142" t="s">
        <v>18</v>
      </c>
      <c r="D29" s="141" t="s">
        <v>18</v>
      </c>
      <c r="E29" s="141" t="s">
        <v>19</v>
      </c>
      <c r="F29" s="143">
        <v>9.5</v>
      </c>
      <c r="G29" s="144"/>
      <c r="H29" s="144"/>
      <c r="I29" s="144"/>
      <c r="J29" s="144"/>
      <c r="K29" s="145">
        <f>F29</f>
        <v>9.5</v>
      </c>
      <c r="L29" s="146" t="s">
        <v>16</v>
      </c>
    </row>
    <row r="30" spans="1:12">
      <c r="A30" s="141" t="s">
        <v>281</v>
      </c>
      <c r="B30" s="142" t="s">
        <v>199</v>
      </c>
      <c r="C30" s="142" t="s">
        <v>18</v>
      </c>
      <c r="D30" s="141" t="s">
        <v>18</v>
      </c>
      <c r="E30" s="141" t="s">
        <v>19</v>
      </c>
      <c r="F30" s="143">
        <v>5.7</v>
      </c>
      <c r="G30" s="144"/>
      <c r="H30" s="144"/>
      <c r="I30" s="144"/>
      <c r="J30" s="144"/>
      <c r="K30" s="145">
        <f>F30</f>
        <v>5.7</v>
      </c>
      <c r="L30" s="146" t="s">
        <v>16</v>
      </c>
    </row>
    <row r="31" spans="1:12">
      <c r="A31" s="141">
        <v>421</v>
      </c>
      <c r="B31" s="142" t="s">
        <v>282</v>
      </c>
      <c r="C31" s="142" t="s">
        <v>18</v>
      </c>
      <c r="D31" s="141" t="s">
        <v>18</v>
      </c>
      <c r="E31" s="141" t="s">
        <v>19</v>
      </c>
      <c r="F31" s="143">
        <v>4.7</v>
      </c>
      <c r="G31" s="144"/>
      <c r="H31" s="144"/>
      <c r="I31" s="144"/>
      <c r="J31" s="144"/>
      <c r="K31" s="145">
        <f>F31</f>
        <v>4.7</v>
      </c>
      <c r="L31" s="146" t="s">
        <v>16</v>
      </c>
    </row>
    <row r="32" spans="1:12">
      <c r="A32" s="147">
        <v>422</v>
      </c>
      <c r="B32" s="148" t="s">
        <v>283</v>
      </c>
      <c r="C32" s="148" t="s">
        <v>18</v>
      </c>
      <c r="D32" s="147" t="s">
        <v>29</v>
      </c>
      <c r="E32" s="147" t="s">
        <v>21</v>
      </c>
      <c r="F32" s="149">
        <v>3.6</v>
      </c>
      <c r="G32" s="144"/>
      <c r="H32" s="144"/>
      <c r="I32" s="150">
        <f t="shared" ref="I32:I39" si="0">F32</f>
        <v>3.6</v>
      </c>
      <c r="J32" s="144"/>
      <c r="K32" s="144"/>
      <c r="L32" s="146" t="s">
        <v>16</v>
      </c>
    </row>
    <row r="33" spans="1:12">
      <c r="A33" s="147">
        <v>423</v>
      </c>
      <c r="B33" s="148" t="s">
        <v>259</v>
      </c>
      <c r="C33" s="148" t="s">
        <v>13</v>
      </c>
      <c r="D33" s="147" t="s">
        <v>29</v>
      </c>
      <c r="E33" s="147" t="s">
        <v>21</v>
      </c>
      <c r="F33" s="149">
        <v>8.8000000000000007</v>
      </c>
      <c r="G33" s="144"/>
      <c r="H33" s="144"/>
      <c r="I33" s="150">
        <f t="shared" si="0"/>
        <v>8.8000000000000007</v>
      </c>
      <c r="J33" s="144"/>
      <c r="K33" s="144"/>
      <c r="L33" s="146" t="s">
        <v>16</v>
      </c>
    </row>
    <row r="34" spans="1:12" ht="30">
      <c r="A34" s="147">
        <v>424</v>
      </c>
      <c r="B34" s="148" t="s">
        <v>284</v>
      </c>
      <c r="C34" s="148" t="s">
        <v>37</v>
      </c>
      <c r="D34" s="147" t="s">
        <v>14</v>
      </c>
      <c r="E34" s="147" t="s">
        <v>21</v>
      </c>
      <c r="F34" s="149">
        <v>7.1</v>
      </c>
      <c r="G34" s="144"/>
      <c r="H34" s="144"/>
      <c r="I34" s="150">
        <f t="shared" si="0"/>
        <v>7.1</v>
      </c>
      <c r="J34" s="144"/>
      <c r="K34" s="144"/>
      <c r="L34" s="146" t="s">
        <v>16</v>
      </c>
    </row>
    <row r="35" spans="1:12">
      <c r="A35" s="155" t="s">
        <v>285</v>
      </c>
      <c r="B35" s="148" t="s">
        <v>184</v>
      </c>
      <c r="C35" s="148" t="s">
        <v>18</v>
      </c>
      <c r="D35" s="147" t="s">
        <v>14</v>
      </c>
      <c r="E35" s="147" t="s">
        <v>21</v>
      </c>
      <c r="F35" s="149">
        <v>21.4</v>
      </c>
      <c r="G35" s="144"/>
      <c r="H35" s="144"/>
      <c r="I35" s="150">
        <f t="shared" si="0"/>
        <v>21.4</v>
      </c>
      <c r="J35" s="144"/>
      <c r="K35" s="144"/>
      <c r="L35" s="146" t="s">
        <v>16</v>
      </c>
    </row>
    <row r="36" spans="1:12" ht="30">
      <c r="A36" s="155" t="s">
        <v>286</v>
      </c>
      <c r="B36" s="148" t="s">
        <v>287</v>
      </c>
      <c r="C36" s="148" t="s">
        <v>288</v>
      </c>
      <c r="D36" s="147" t="s">
        <v>14</v>
      </c>
      <c r="E36" s="147" t="s">
        <v>21</v>
      </c>
      <c r="F36" s="149">
        <v>65.400000000000006</v>
      </c>
      <c r="G36" s="144"/>
      <c r="H36" s="144"/>
      <c r="I36" s="150">
        <f t="shared" si="0"/>
        <v>65.400000000000006</v>
      </c>
      <c r="J36" s="144"/>
      <c r="K36" s="144"/>
      <c r="L36" s="146" t="s">
        <v>16</v>
      </c>
    </row>
    <row r="37" spans="1:12" ht="30">
      <c r="A37" s="155" t="s">
        <v>289</v>
      </c>
      <c r="B37" s="148" t="s">
        <v>210</v>
      </c>
      <c r="C37" s="148" t="s">
        <v>91</v>
      </c>
      <c r="D37" s="147" t="s">
        <v>14</v>
      </c>
      <c r="E37" s="147" t="s">
        <v>21</v>
      </c>
      <c r="F37" s="149">
        <v>18</v>
      </c>
      <c r="G37" s="144"/>
      <c r="H37" s="144"/>
      <c r="I37" s="150">
        <f t="shared" si="0"/>
        <v>18</v>
      </c>
      <c r="J37" s="144"/>
      <c r="K37" s="144"/>
      <c r="L37" s="146" t="s">
        <v>16</v>
      </c>
    </row>
    <row r="38" spans="1:12">
      <c r="A38" s="155" t="s">
        <v>290</v>
      </c>
      <c r="B38" s="148" t="s">
        <v>74</v>
      </c>
      <c r="C38" s="148" t="s">
        <v>18</v>
      </c>
      <c r="D38" s="147" t="s">
        <v>14</v>
      </c>
      <c r="E38" s="147" t="s">
        <v>21</v>
      </c>
      <c r="F38" s="149">
        <v>33.5</v>
      </c>
      <c r="G38" s="144"/>
      <c r="H38" s="144"/>
      <c r="I38" s="150">
        <f t="shared" si="0"/>
        <v>33.5</v>
      </c>
      <c r="J38" s="144"/>
      <c r="K38" s="144"/>
      <c r="L38" s="146" t="s">
        <v>16</v>
      </c>
    </row>
    <row r="39" spans="1:12">
      <c r="A39" s="155" t="s">
        <v>291</v>
      </c>
      <c r="B39" s="148" t="s">
        <v>74</v>
      </c>
      <c r="C39" s="148" t="s">
        <v>18</v>
      </c>
      <c r="D39" s="147" t="s">
        <v>14</v>
      </c>
      <c r="E39" s="147" t="s">
        <v>21</v>
      </c>
      <c r="F39" s="149">
        <v>67.900000000000006</v>
      </c>
      <c r="G39" s="144"/>
      <c r="H39" s="144"/>
      <c r="I39" s="150">
        <f t="shared" si="0"/>
        <v>67.900000000000006</v>
      </c>
      <c r="J39" s="144"/>
      <c r="K39" s="144"/>
      <c r="L39" s="146" t="s">
        <v>16</v>
      </c>
    </row>
    <row r="40" spans="1:12">
      <c r="A40" s="156" t="s">
        <v>292</v>
      </c>
      <c r="B40" s="157" t="s">
        <v>90</v>
      </c>
      <c r="C40" s="157" t="s">
        <v>79</v>
      </c>
      <c r="D40" s="158" t="s">
        <v>14</v>
      </c>
      <c r="E40" s="158"/>
      <c r="F40" s="159">
        <v>19.2</v>
      </c>
      <c r="G40" s="136">
        <f>F40</f>
        <v>19.2</v>
      </c>
      <c r="H40" s="144"/>
      <c r="I40" s="144"/>
      <c r="J40" s="144"/>
      <c r="K40" s="144"/>
      <c r="L40" s="160" t="s">
        <v>47</v>
      </c>
    </row>
    <row r="41" spans="1:12">
      <c r="A41" s="161"/>
      <c r="B41" s="162" t="s">
        <v>293</v>
      </c>
      <c r="C41" s="162"/>
      <c r="D41" s="163"/>
      <c r="E41" s="163"/>
      <c r="F41" s="164">
        <f t="shared" ref="F41:K41" si="1">SUM(F3:F40)</f>
        <v>617</v>
      </c>
      <c r="G41" s="136">
        <f t="shared" si="1"/>
        <v>19.2</v>
      </c>
      <c r="H41" s="165">
        <f t="shared" si="1"/>
        <v>0</v>
      </c>
      <c r="I41" s="150">
        <f t="shared" si="1"/>
        <v>483.1</v>
      </c>
      <c r="J41" s="154">
        <f t="shared" si="1"/>
        <v>59.7</v>
      </c>
      <c r="K41" s="145">
        <f t="shared" si="1"/>
        <v>55</v>
      </c>
      <c r="L41" s="166">
        <f>SUM(H41:K41)</f>
        <v>597.80000000000007</v>
      </c>
    </row>
    <row r="42" spans="1:12">
      <c r="B42" s="167" t="s">
        <v>99</v>
      </c>
      <c r="C42" s="128"/>
      <c r="F42" s="168">
        <f>SUM(G41:K41)</f>
        <v>617</v>
      </c>
      <c r="G42" s="169"/>
      <c r="H42" s="169"/>
      <c r="I42" s="169"/>
      <c r="J42" s="169"/>
      <c r="K42" s="169"/>
      <c r="L42" s="169"/>
    </row>
    <row r="43" spans="1:12">
      <c r="B43" s="170" t="s">
        <v>100</v>
      </c>
      <c r="C43" s="128"/>
      <c r="F43" s="171">
        <f>I41+J41+K41</f>
        <v>597.80000000000007</v>
      </c>
      <c r="G43" s="169"/>
      <c r="H43" s="169"/>
      <c r="I43" s="169"/>
      <c r="J43" s="169"/>
      <c r="K43" s="169"/>
      <c r="L43" s="169"/>
    </row>
    <row r="44" spans="1:12">
      <c r="B44" s="128" t="s">
        <v>101</v>
      </c>
      <c r="C44" s="128"/>
      <c r="F44" s="171">
        <f>F41-G41</f>
        <v>597.79999999999995</v>
      </c>
      <c r="G44" s="169"/>
      <c r="H44" s="169"/>
      <c r="I44" s="169"/>
      <c r="J44" s="169"/>
      <c r="K44" s="169"/>
      <c r="L44" s="169"/>
    </row>
    <row r="45" spans="1:12">
      <c r="B45" s="128"/>
      <c r="C45" s="128"/>
      <c r="F45" s="168"/>
      <c r="G45" s="169"/>
      <c r="H45" s="169"/>
      <c r="I45" s="169"/>
      <c r="J45" s="169"/>
      <c r="K45" s="169"/>
      <c r="L45" s="169"/>
    </row>
    <row r="46" spans="1:12">
      <c r="B46" s="172" t="s">
        <v>189</v>
      </c>
      <c r="C46" s="128"/>
      <c r="G46" s="169"/>
      <c r="H46" s="169"/>
      <c r="I46" s="169"/>
      <c r="J46" s="169"/>
      <c r="K46" s="169"/>
      <c r="L46" s="169"/>
    </row>
    <row r="47" spans="1:12">
      <c r="B47" s="173" t="s">
        <v>102</v>
      </c>
      <c r="C47" s="174"/>
      <c r="G47" s="169"/>
      <c r="H47" s="169"/>
      <c r="I47" s="169"/>
      <c r="J47" s="169"/>
      <c r="K47" s="169"/>
      <c r="L47" s="169"/>
    </row>
    <row r="48" spans="1:12">
      <c r="B48" s="175" t="s">
        <v>103</v>
      </c>
      <c r="C48" s="176" t="s">
        <v>37</v>
      </c>
      <c r="G48" s="169"/>
      <c r="H48" s="169"/>
      <c r="I48" s="169"/>
      <c r="J48" s="169"/>
      <c r="K48" s="169"/>
      <c r="L48" s="169"/>
    </row>
    <row r="49" spans="2:12">
      <c r="B49" s="175" t="s">
        <v>104</v>
      </c>
      <c r="C49" s="176" t="s">
        <v>18</v>
      </c>
      <c r="G49" s="169"/>
      <c r="H49" s="169"/>
      <c r="I49" s="169"/>
      <c r="J49" s="169"/>
      <c r="K49" s="169"/>
      <c r="L49" s="169"/>
    </row>
    <row r="50" spans="2:12">
      <c r="B50" s="175" t="s">
        <v>105</v>
      </c>
      <c r="C50" s="176" t="s">
        <v>79</v>
      </c>
      <c r="G50" s="169"/>
      <c r="H50" s="169"/>
      <c r="I50" s="169"/>
      <c r="J50" s="169"/>
      <c r="K50" s="169"/>
      <c r="L50" s="169"/>
    </row>
    <row r="51" spans="2:12">
      <c r="B51" s="175" t="s">
        <v>106</v>
      </c>
      <c r="C51" s="176" t="s">
        <v>107</v>
      </c>
      <c r="G51" s="169"/>
      <c r="H51" s="169"/>
      <c r="I51" s="169"/>
      <c r="J51" s="169"/>
      <c r="K51" s="169"/>
      <c r="L51" s="169"/>
    </row>
    <row r="52" spans="2:12">
      <c r="B52" s="175" t="s">
        <v>108</v>
      </c>
      <c r="C52" s="176" t="s">
        <v>49</v>
      </c>
      <c r="G52" s="169"/>
      <c r="H52" s="169"/>
      <c r="I52" s="169"/>
      <c r="J52" s="169"/>
      <c r="K52" s="169"/>
      <c r="L52" s="169"/>
    </row>
    <row r="53" spans="2:12">
      <c r="C53" s="128"/>
      <c r="G53" s="169"/>
      <c r="H53" s="169"/>
      <c r="I53" s="169"/>
      <c r="J53" s="169"/>
      <c r="K53" s="169"/>
      <c r="L53" s="169"/>
    </row>
    <row r="54" spans="2:12">
      <c r="C54" s="128"/>
      <c r="G54" s="169"/>
      <c r="H54" s="169"/>
      <c r="I54" s="169"/>
      <c r="J54" s="169"/>
      <c r="K54" s="169"/>
      <c r="L54" s="169"/>
    </row>
    <row r="55" spans="2:12" ht="30" customHeight="1">
      <c r="B55" s="177" t="s">
        <v>109</v>
      </c>
      <c r="C55" s="616" t="s">
        <v>817</v>
      </c>
      <c r="D55" s="616"/>
      <c r="E55" s="616"/>
      <c r="F55" s="616"/>
      <c r="G55" s="616"/>
      <c r="H55" s="616"/>
      <c r="I55" s="616"/>
      <c r="J55" s="616"/>
      <c r="K55" s="178">
        <f>H41</f>
        <v>0</v>
      </c>
      <c r="L55" s="179"/>
    </row>
    <row r="56" spans="2:12" ht="42" customHeight="1">
      <c r="B56" s="180" t="s">
        <v>111</v>
      </c>
      <c r="C56" s="617" t="s">
        <v>818</v>
      </c>
      <c r="D56" s="617"/>
      <c r="E56" s="617"/>
      <c r="F56" s="617"/>
      <c r="G56" s="617"/>
      <c r="H56" s="617"/>
      <c r="I56" s="617"/>
      <c r="J56" s="617"/>
      <c r="K56" s="181">
        <f>I41</f>
        <v>483.1</v>
      </c>
      <c r="L56" s="179"/>
    </row>
    <row r="57" spans="2:12" ht="42.75" customHeight="1">
      <c r="B57" s="182" t="s">
        <v>113</v>
      </c>
      <c r="C57" s="618" t="s">
        <v>819</v>
      </c>
      <c r="D57" s="618"/>
      <c r="E57" s="618"/>
      <c r="F57" s="618"/>
      <c r="G57" s="618"/>
      <c r="H57" s="618"/>
      <c r="I57" s="618"/>
      <c r="J57" s="618"/>
      <c r="K57" s="183">
        <f>J41</f>
        <v>59.7</v>
      </c>
      <c r="L57" s="179"/>
    </row>
    <row r="58" spans="2:12" ht="30" customHeight="1">
      <c r="B58" s="184" t="s">
        <v>115</v>
      </c>
      <c r="C58" s="619" t="s">
        <v>820</v>
      </c>
      <c r="D58" s="619"/>
      <c r="E58" s="619"/>
      <c r="F58" s="619"/>
      <c r="G58" s="619"/>
      <c r="H58" s="619"/>
      <c r="I58" s="619"/>
      <c r="J58" s="619"/>
      <c r="K58" s="185">
        <f>K41</f>
        <v>55</v>
      </c>
      <c r="L58" s="179"/>
    </row>
    <row r="59" spans="2:12">
      <c r="B59" s="186"/>
      <c r="C59" s="621" t="s">
        <v>117</v>
      </c>
      <c r="D59" s="621"/>
      <c r="E59" s="621"/>
      <c r="F59" s="621"/>
      <c r="G59" s="621"/>
      <c r="H59" s="621"/>
      <c r="I59" s="621"/>
      <c r="J59" s="621"/>
      <c r="K59" s="187">
        <f>SUM(K55:K58)</f>
        <v>597.80000000000007</v>
      </c>
      <c r="L59" s="188"/>
    </row>
    <row r="60" spans="2:12">
      <c r="B60" s="189"/>
      <c r="C60" s="128"/>
      <c r="G60" s="169"/>
      <c r="H60" s="169"/>
      <c r="I60" s="169"/>
      <c r="J60" s="169"/>
      <c r="K60" s="169"/>
      <c r="L60" s="169"/>
    </row>
    <row r="61" spans="2:12">
      <c r="B61" s="190" t="s">
        <v>118</v>
      </c>
      <c r="C61" s="128"/>
      <c r="G61" s="169"/>
      <c r="H61" s="169"/>
      <c r="I61" s="169"/>
      <c r="J61" s="169"/>
      <c r="K61" s="191">
        <f>G41</f>
        <v>19.2</v>
      </c>
      <c r="L61" s="169"/>
    </row>
  </sheetData>
  <mergeCells count="5">
    <mergeCell ref="C55:J55"/>
    <mergeCell ref="C56:J56"/>
    <mergeCell ref="C57:J57"/>
    <mergeCell ref="C58:J58"/>
    <mergeCell ref="C59:J59"/>
  </mergeCells>
  <pageMargins left="0.7" right="0.7" top="0.75" bottom="0.75" header="0.51180555555555496" footer="0.51180555555555496"/>
  <pageSetup paperSize="9" scale="8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MK50"/>
  <sheetViews>
    <sheetView topLeftCell="A19" zoomScaleNormal="100" workbookViewId="0">
      <selection activeCell="B44" sqref="B44:K51"/>
    </sheetView>
  </sheetViews>
  <sheetFormatPr defaultColWidth="9.140625" defaultRowHeight="15"/>
  <cols>
    <col min="1" max="1" width="13.28515625" style="1" customWidth="1"/>
    <col min="2" max="2" width="29.85546875" style="2" customWidth="1"/>
    <col min="3" max="3" width="11.28515625" style="192" customWidth="1"/>
    <col min="4" max="4" width="22.5703125" style="1" customWidth="1"/>
    <col min="5" max="5" width="10.140625" style="1" customWidth="1"/>
    <col min="6" max="6" width="12.5703125" style="1" customWidth="1"/>
    <col min="7" max="9" width="9.140625" style="2"/>
    <col min="10" max="10" width="10" style="2" customWidth="1"/>
    <col min="11" max="11" width="10.42578125" style="2" customWidth="1"/>
    <col min="12" max="1025" width="9.140625" style="2"/>
  </cols>
  <sheetData>
    <row r="1" spans="1:14">
      <c r="A1" s="66"/>
      <c r="B1" s="193" t="s">
        <v>294</v>
      </c>
      <c r="C1" s="194"/>
      <c r="D1" s="195"/>
      <c r="E1" s="195"/>
      <c r="F1" s="196"/>
    </row>
    <row r="2" spans="1:14" ht="30">
      <c r="A2" s="5" t="s">
        <v>1</v>
      </c>
      <c r="B2" s="6" t="s">
        <v>120</v>
      </c>
      <c r="C2" s="90" t="s">
        <v>3</v>
      </c>
      <c r="D2" s="5" t="s">
        <v>4</v>
      </c>
      <c r="E2" s="5" t="s">
        <v>5</v>
      </c>
      <c r="F2" s="5" t="s">
        <v>6</v>
      </c>
      <c r="G2" s="78" t="s">
        <v>7</v>
      </c>
      <c r="H2" s="73" t="s">
        <v>8</v>
      </c>
      <c r="I2" s="197" t="s">
        <v>9</v>
      </c>
      <c r="J2" s="75" t="s">
        <v>10</v>
      </c>
      <c r="K2" s="76" t="s">
        <v>11</v>
      </c>
    </row>
    <row r="3" spans="1:14">
      <c r="A3" s="24">
        <v>501</v>
      </c>
      <c r="B3" s="25" t="s">
        <v>30</v>
      </c>
      <c r="C3" s="81" t="s">
        <v>18</v>
      </c>
      <c r="D3" s="24" t="s">
        <v>14</v>
      </c>
      <c r="E3" s="24" t="s">
        <v>21</v>
      </c>
      <c r="F3" s="26">
        <v>5.6</v>
      </c>
      <c r="G3" s="36"/>
      <c r="H3" s="36"/>
      <c r="I3" s="27">
        <f>F3</f>
        <v>5.6</v>
      </c>
      <c r="J3" s="36"/>
      <c r="K3" s="36"/>
      <c r="L3" s="198" t="s">
        <v>16</v>
      </c>
    </row>
    <row r="4" spans="1:14">
      <c r="A4" s="24" t="s">
        <v>295</v>
      </c>
      <c r="B4" s="25" t="s">
        <v>296</v>
      </c>
      <c r="C4" s="81" t="s">
        <v>18</v>
      </c>
      <c r="D4" s="24" t="s">
        <v>14</v>
      </c>
      <c r="E4" s="24" t="s">
        <v>21</v>
      </c>
      <c r="F4" s="26">
        <v>8.6</v>
      </c>
      <c r="G4" s="36"/>
      <c r="H4" s="36"/>
      <c r="I4" s="27">
        <f>F4</f>
        <v>8.6</v>
      </c>
      <c r="J4" s="36"/>
      <c r="K4" s="36"/>
      <c r="L4" s="198" t="s">
        <v>16</v>
      </c>
    </row>
    <row r="5" spans="1:14">
      <c r="A5" s="20" t="s">
        <v>297</v>
      </c>
      <c r="B5" s="21" t="s">
        <v>50</v>
      </c>
      <c r="C5" s="199" t="s">
        <v>13</v>
      </c>
      <c r="D5" s="20" t="s">
        <v>13</v>
      </c>
      <c r="E5" s="20" t="s">
        <v>19</v>
      </c>
      <c r="F5" s="22">
        <v>2.9</v>
      </c>
      <c r="G5" s="36"/>
      <c r="H5" s="36"/>
      <c r="I5" s="36"/>
      <c r="J5" s="36"/>
      <c r="K5" s="79">
        <f>F5</f>
        <v>2.9</v>
      </c>
      <c r="L5" s="198" t="s">
        <v>16</v>
      </c>
    </row>
    <row r="6" spans="1:14">
      <c r="A6" s="20" t="s">
        <v>298</v>
      </c>
      <c r="B6" s="21" t="s">
        <v>24</v>
      </c>
      <c r="C6" s="199" t="s">
        <v>13</v>
      </c>
      <c r="D6" s="20" t="s">
        <v>13</v>
      </c>
      <c r="E6" s="20" t="s">
        <v>19</v>
      </c>
      <c r="F6" s="22">
        <v>1.4</v>
      </c>
      <c r="G6" s="36"/>
      <c r="H6" s="36"/>
      <c r="I6" s="36"/>
      <c r="J6" s="36"/>
      <c r="K6" s="79">
        <f>F6</f>
        <v>1.4</v>
      </c>
      <c r="L6" s="198" t="s">
        <v>16</v>
      </c>
    </row>
    <row r="7" spans="1:14">
      <c r="A7" s="24">
        <v>502</v>
      </c>
      <c r="B7" s="25" t="s">
        <v>12</v>
      </c>
      <c r="C7" s="81" t="s">
        <v>13</v>
      </c>
      <c r="D7" s="24" t="s">
        <v>14</v>
      </c>
      <c r="E7" s="24" t="s">
        <v>21</v>
      </c>
      <c r="F7" s="26">
        <v>19</v>
      </c>
      <c r="G7" s="36"/>
      <c r="H7" s="36"/>
      <c r="I7" s="27">
        <f>F7</f>
        <v>19</v>
      </c>
      <c r="J7" s="36"/>
      <c r="K7" s="36"/>
      <c r="L7" s="198" t="s">
        <v>16</v>
      </c>
    </row>
    <row r="8" spans="1:14">
      <c r="A8" s="24">
        <v>503</v>
      </c>
      <c r="B8" s="25" t="s">
        <v>299</v>
      </c>
      <c r="C8" s="81" t="s">
        <v>37</v>
      </c>
      <c r="D8" s="24" t="s">
        <v>14</v>
      </c>
      <c r="E8" s="24" t="s">
        <v>21</v>
      </c>
      <c r="F8" s="26">
        <v>19.899999999999999</v>
      </c>
      <c r="G8" s="36"/>
      <c r="H8" s="36"/>
      <c r="I8" s="27">
        <f>F8</f>
        <v>19.899999999999999</v>
      </c>
      <c r="J8" s="36"/>
      <c r="K8" s="36"/>
      <c r="L8" s="198" t="s">
        <v>16</v>
      </c>
    </row>
    <row r="9" spans="1:14">
      <c r="A9" s="24">
        <v>504</v>
      </c>
      <c r="B9" s="25" t="s">
        <v>300</v>
      </c>
      <c r="C9" s="81" t="s">
        <v>37</v>
      </c>
      <c r="D9" s="24" t="s">
        <v>14</v>
      </c>
      <c r="E9" s="24" t="s">
        <v>21</v>
      </c>
      <c r="F9" s="26">
        <v>20.399999999999999</v>
      </c>
      <c r="G9" s="36"/>
      <c r="H9" s="36"/>
      <c r="I9" s="27">
        <f>F9</f>
        <v>20.399999999999999</v>
      </c>
      <c r="J9" s="36"/>
      <c r="K9" s="36"/>
      <c r="L9" s="198" t="s">
        <v>16</v>
      </c>
    </row>
    <row r="10" spans="1:14">
      <c r="A10" s="12">
        <v>505</v>
      </c>
      <c r="B10" s="13" t="s">
        <v>301</v>
      </c>
      <c r="C10" s="80" t="s">
        <v>49</v>
      </c>
      <c r="D10" s="12" t="s">
        <v>37</v>
      </c>
      <c r="E10" s="12" t="s">
        <v>15</v>
      </c>
      <c r="F10" s="14">
        <v>40.4</v>
      </c>
      <c r="G10" s="36"/>
      <c r="H10" s="36"/>
      <c r="I10" s="36"/>
      <c r="J10" s="42">
        <f>F10</f>
        <v>40.4</v>
      </c>
      <c r="K10" s="36"/>
      <c r="L10" s="198" t="s">
        <v>16</v>
      </c>
      <c r="N10" s="2">
        <v>40.4</v>
      </c>
    </row>
    <row r="11" spans="1:14">
      <c r="A11" s="12">
        <v>506</v>
      </c>
      <c r="B11" s="13" t="s">
        <v>302</v>
      </c>
      <c r="C11" s="80" t="s">
        <v>37</v>
      </c>
      <c r="D11" s="12" t="s">
        <v>37</v>
      </c>
      <c r="E11" s="12" t="s">
        <v>15</v>
      </c>
      <c r="F11" s="14">
        <v>8.6999999999999993</v>
      </c>
      <c r="G11" s="36"/>
      <c r="H11" s="36"/>
      <c r="I11" s="36"/>
      <c r="J11" s="42">
        <f>F11</f>
        <v>8.6999999999999993</v>
      </c>
      <c r="K11" s="36"/>
      <c r="L11" s="198" t="s">
        <v>16</v>
      </c>
    </row>
    <row r="12" spans="1:14">
      <c r="A12" s="200" t="s">
        <v>303</v>
      </c>
      <c r="B12" s="201" t="s">
        <v>304</v>
      </c>
      <c r="C12" s="202" t="s">
        <v>37</v>
      </c>
      <c r="D12" s="200" t="s">
        <v>37</v>
      </c>
      <c r="E12" s="200" t="s">
        <v>305</v>
      </c>
      <c r="F12" s="203">
        <v>21.1</v>
      </c>
      <c r="G12" s="36"/>
      <c r="H12" s="84">
        <f>F12</f>
        <v>21.1</v>
      </c>
      <c r="I12" s="36"/>
      <c r="J12" s="36"/>
      <c r="K12" s="36"/>
      <c r="L12" s="198" t="s">
        <v>16</v>
      </c>
    </row>
    <row r="13" spans="1:14">
      <c r="A13" s="12">
        <v>507</v>
      </c>
      <c r="B13" s="13" t="s">
        <v>306</v>
      </c>
      <c r="C13" s="80" t="s">
        <v>37</v>
      </c>
      <c r="D13" s="12" t="s">
        <v>37</v>
      </c>
      <c r="E13" s="12" t="s">
        <v>15</v>
      </c>
      <c r="F13" s="14">
        <v>9.1999999999999993</v>
      </c>
      <c r="G13" s="36"/>
      <c r="H13" s="36"/>
      <c r="I13" s="36"/>
      <c r="J13" s="42">
        <f>F13</f>
        <v>9.1999999999999993</v>
      </c>
      <c r="K13" s="36"/>
      <c r="L13" s="198" t="s">
        <v>16</v>
      </c>
    </row>
    <row r="14" spans="1:14">
      <c r="A14" s="12">
        <v>508</v>
      </c>
      <c r="B14" s="13" t="s">
        <v>307</v>
      </c>
      <c r="C14" s="80" t="s">
        <v>49</v>
      </c>
      <c r="D14" s="12" t="s">
        <v>37</v>
      </c>
      <c r="E14" s="12" t="s">
        <v>15</v>
      </c>
      <c r="F14" s="14">
        <v>41.6</v>
      </c>
      <c r="G14" s="36"/>
      <c r="H14" s="36"/>
      <c r="I14" s="36"/>
      <c r="J14" s="42">
        <f>F14</f>
        <v>41.6</v>
      </c>
      <c r="K14" s="36"/>
      <c r="L14" s="198" t="s">
        <v>16</v>
      </c>
      <c r="N14" s="2">
        <v>41.6</v>
      </c>
    </row>
    <row r="15" spans="1:14">
      <c r="A15" s="24">
        <v>509</v>
      </c>
      <c r="B15" s="25" t="s">
        <v>308</v>
      </c>
      <c r="C15" s="81" t="s">
        <v>18</v>
      </c>
      <c r="D15" s="24" t="s">
        <v>14</v>
      </c>
      <c r="E15" s="24" t="s">
        <v>21</v>
      </c>
      <c r="F15" s="26">
        <v>21.5</v>
      </c>
      <c r="G15" s="36"/>
      <c r="H15" s="36"/>
      <c r="I15" s="27">
        <f>F15</f>
        <v>21.5</v>
      </c>
      <c r="J15" s="36"/>
      <c r="K15" s="36"/>
      <c r="L15" s="198" t="s">
        <v>16</v>
      </c>
    </row>
    <row r="16" spans="1:14">
      <c r="A16" s="12">
        <v>510</v>
      </c>
      <c r="B16" s="13" t="s">
        <v>309</v>
      </c>
      <c r="C16" s="80" t="s">
        <v>13</v>
      </c>
      <c r="D16" s="12" t="s">
        <v>13</v>
      </c>
      <c r="E16" s="12" t="s">
        <v>15</v>
      </c>
      <c r="F16" s="14">
        <v>19</v>
      </c>
      <c r="G16" s="36"/>
      <c r="H16" s="36"/>
      <c r="I16" s="36"/>
      <c r="J16" s="42">
        <f t="shared" ref="J16:J21" si="0">F16</f>
        <v>19</v>
      </c>
      <c r="K16" s="36"/>
      <c r="L16" s="198" t="s">
        <v>16</v>
      </c>
    </row>
    <row r="17" spans="1:14">
      <c r="A17" s="12">
        <v>511</v>
      </c>
      <c r="B17" s="13" t="s">
        <v>310</v>
      </c>
      <c r="C17" s="80" t="s">
        <v>13</v>
      </c>
      <c r="D17" s="12" t="s">
        <v>13</v>
      </c>
      <c r="E17" s="12" t="s">
        <v>15</v>
      </c>
      <c r="F17" s="14">
        <v>40.200000000000003</v>
      </c>
      <c r="G17" s="36"/>
      <c r="H17" s="36"/>
      <c r="I17" s="36"/>
      <c r="J17" s="42">
        <f t="shared" si="0"/>
        <v>40.200000000000003</v>
      </c>
      <c r="K17" s="36"/>
      <c r="L17" s="198" t="s">
        <v>16</v>
      </c>
    </row>
    <row r="18" spans="1:14">
      <c r="A18" s="12">
        <v>512</v>
      </c>
      <c r="B18" s="13" t="s">
        <v>275</v>
      </c>
      <c r="C18" s="80" t="s">
        <v>18</v>
      </c>
      <c r="D18" s="12" t="s">
        <v>18</v>
      </c>
      <c r="E18" s="12" t="s">
        <v>15</v>
      </c>
      <c r="F18" s="14">
        <v>19.100000000000001</v>
      </c>
      <c r="G18" s="36"/>
      <c r="H18" s="36"/>
      <c r="I18" s="36"/>
      <c r="J18" s="42">
        <f t="shared" si="0"/>
        <v>19.100000000000001</v>
      </c>
      <c r="K18" s="36"/>
      <c r="L18" s="198" t="s">
        <v>16</v>
      </c>
    </row>
    <row r="19" spans="1:14">
      <c r="A19" s="12">
        <v>513</v>
      </c>
      <c r="B19" s="13" t="s">
        <v>307</v>
      </c>
      <c r="C19" s="80" t="s">
        <v>49</v>
      </c>
      <c r="D19" s="12" t="s">
        <v>37</v>
      </c>
      <c r="E19" s="12" t="s">
        <v>15</v>
      </c>
      <c r="F19" s="14">
        <v>40.200000000000003</v>
      </c>
      <c r="G19" s="36"/>
      <c r="H19" s="36"/>
      <c r="I19" s="36"/>
      <c r="J19" s="42">
        <f t="shared" si="0"/>
        <v>40.200000000000003</v>
      </c>
      <c r="K19" s="36"/>
      <c r="L19" s="198" t="s">
        <v>16</v>
      </c>
      <c r="N19" s="2">
        <v>40.200000000000003</v>
      </c>
    </row>
    <row r="20" spans="1:14">
      <c r="A20" s="12">
        <v>514</v>
      </c>
      <c r="B20" s="13" t="s">
        <v>311</v>
      </c>
      <c r="C20" s="80" t="s">
        <v>37</v>
      </c>
      <c r="D20" s="12" t="s">
        <v>13</v>
      </c>
      <c r="E20" s="12" t="s">
        <v>15</v>
      </c>
      <c r="F20" s="14">
        <v>9.4</v>
      </c>
      <c r="G20" s="36"/>
      <c r="H20" s="36"/>
      <c r="I20" s="36"/>
      <c r="J20" s="42">
        <f t="shared" si="0"/>
        <v>9.4</v>
      </c>
      <c r="K20" s="36"/>
      <c r="L20" s="198" t="s">
        <v>16</v>
      </c>
      <c r="N20" s="2">
        <f>SUM(N10:N19)</f>
        <v>122.2</v>
      </c>
    </row>
    <row r="21" spans="1:14">
      <c r="A21" s="12" t="s">
        <v>312</v>
      </c>
      <c r="B21" s="13" t="s">
        <v>313</v>
      </c>
      <c r="C21" s="80" t="s">
        <v>37</v>
      </c>
      <c r="D21" s="12" t="s">
        <v>13</v>
      </c>
      <c r="E21" s="12" t="s">
        <v>15</v>
      </c>
      <c r="F21" s="14">
        <v>10</v>
      </c>
      <c r="G21" s="36"/>
      <c r="H21" s="36"/>
      <c r="I21" s="36"/>
      <c r="J21" s="42">
        <f t="shared" si="0"/>
        <v>10</v>
      </c>
      <c r="K21" s="36"/>
      <c r="L21" s="198" t="s">
        <v>16</v>
      </c>
    </row>
    <row r="22" spans="1:14">
      <c r="A22" s="24">
        <v>515</v>
      </c>
      <c r="B22" s="25" t="s">
        <v>55</v>
      </c>
      <c r="C22" s="81" t="s">
        <v>13</v>
      </c>
      <c r="D22" s="24" t="s">
        <v>14</v>
      </c>
      <c r="E22" s="24"/>
      <c r="F22" s="26">
        <v>19.899999999999999</v>
      </c>
      <c r="G22" s="36"/>
      <c r="H22" s="36"/>
      <c r="I22" s="27">
        <f>F22</f>
        <v>19.899999999999999</v>
      </c>
      <c r="J22" s="36"/>
      <c r="K22" s="36"/>
      <c r="L22" s="198" t="s">
        <v>16</v>
      </c>
    </row>
    <row r="23" spans="1:14">
      <c r="A23" s="20">
        <v>516</v>
      </c>
      <c r="B23" s="21" t="s">
        <v>314</v>
      </c>
      <c r="C23" s="199" t="s">
        <v>13</v>
      </c>
      <c r="D23" s="20" t="s">
        <v>13</v>
      </c>
      <c r="E23" s="20" t="s">
        <v>19</v>
      </c>
      <c r="F23" s="22">
        <v>3.1</v>
      </c>
      <c r="G23" s="36"/>
      <c r="H23" s="36"/>
      <c r="I23" s="36"/>
      <c r="J23" s="36"/>
      <c r="K23" s="79">
        <f>F23</f>
        <v>3.1</v>
      </c>
      <c r="L23" s="198" t="s">
        <v>16</v>
      </c>
    </row>
    <row r="24" spans="1:14">
      <c r="A24" s="12">
        <v>517</v>
      </c>
      <c r="B24" s="13" t="s">
        <v>43</v>
      </c>
      <c r="C24" s="80" t="s">
        <v>13</v>
      </c>
      <c r="D24" s="12" t="s">
        <v>18</v>
      </c>
      <c r="E24" s="12" t="s">
        <v>15</v>
      </c>
      <c r="F24" s="14">
        <v>12</v>
      </c>
      <c r="G24" s="36"/>
      <c r="H24" s="36"/>
      <c r="I24" s="36"/>
      <c r="J24" s="42">
        <f>F24</f>
        <v>12</v>
      </c>
      <c r="K24" s="36"/>
      <c r="L24" s="198" t="s">
        <v>16</v>
      </c>
    </row>
    <row r="25" spans="1:14">
      <c r="A25" s="12" t="s">
        <v>315</v>
      </c>
      <c r="B25" s="13" t="s">
        <v>30</v>
      </c>
      <c r="C25" s="80" t="s">
        <v>13</v>
      </c>
      <c r="D25" s="12" t="s">
        <v>13</v>
      </c>
      <c r="E25" s="12" t="s">
        <v>15</v>
      </c>
      <c r="F25" s="14">
        <v>4.0999999999999996</v>
      </c>
      <c r="G25" s="36"/>
      <c r="H25" s="36"/>
      <c r="I25" s="36"/>
      <c r="J25" s="42">
        <f>F25</f>
        <v>4.0999999999999996</v>
      </c>
      <c r="K25" s="36"/>
      <c r="L25" s="198" t="s">
        <v>16</v>
      </c>
    </row>
    <row r="26" spans="1:14">
      <c r="A26" s="204" t="s">
        <v>316</v>
      </c>
      <c r="B26" s="13" t="s">
        <v>184</v>
      </c>
      <c r="C26" s="80" t="s">
        <v>13</v>
      </c>
      <c r="D26" s="12" t="s">
        <v>14</v>
      </c>
      <c r="E26" s="12" t="s">
        <v>15</v>
      </c>
      <c r="F26" s="14">
        <v>28.5</v>
      </c>
      <c r="G26" s="36"/>
      <c r="H26" s="36"/>
      <c r="I26" s="36"/>
      <c r="J26" s="42">
        <f>F26</f>
        <v>28.5</v>
      </c>
      <c r="K26" s="36"/>
      <c r="L26" s="198" t="s">
        <v>16</v>
      </c>
    </row>
    <row r="27" spans="1:14" ht="30">
      <c r="A27" s="104" t="s">
        <v>317</v>
      </c>
      <c r="B27" s="25" t="s">
        <v>210</v>
      </c>
      <c r="C27" s="81" t="s">
        <v>91</v>
      </c>
      <c r="D27" s="24" t="s">
        <v>14</v>
      </c>
      <c r="E27" s="24" t="s">
        <v>21</v>
      </c>
      <c r="F27" s="26">
        <v>17.399999999999999</v>
      </c>
      <c r="G27" s="36"/>
      <c r="H27" s="36"/>
      <c r="I27" s="27">
        <f>F27</f>
        <v>17.399999999999999</v>
      </c>
      <c r="J27" s="36"/>
      <c r="K27" s="36"/>
      <c r="L27" s="198" t="s">
        <v>16</v>
      </c>
    </row>
    <row r="28" spans="1:14" ht="30">
      <c r="A28" s="204" t="s">
        <v>318</v>
      </c>
      <c r="B28" s="13" t="s">
        <v>74</v>
      </c>
      <c r="C28" s="80" t="s">
        <v>319</v>
      </c>
      <c r="D28" s="12" t="s">
        <v>320</v>
      </c>
      <c r="E28" s="12" t="s">
        <v>15</v>
      </c>
      <c r="F28" s="14">
        <v>49.8</v>
      </c>
      <c r="G28" s="36"/>
      <c r="H28" s="36"/>
      <c r="I28" s="36"/>
      <c r="J28" s="42">
        <f>F28</f>
        <v>49.8</v>
      </c>
      <c r="K28" s="36"/>
      <c r="L28" s="198" t="s">
        <v>16</v>
      </c>
    </row>
    <row r="29" spans="1:14">
      <c r="A29" s="204" t="s">
        <v>318</v>
      </c>
      <c r="B29" s="13" t="s">
        <v>321</v>
      </c>
      <c r="C29" s="80" t="s">
        <v>37</v>
      </c>
      <c r="D29" s="12" t="s">
        <v>37</v>
      </c>
      <c r="E29" s="12" t="s">
        <v>15</v>
      </c>
      <c r="F29" s="14">
        <v>49.8</v>
      </c>
      <c r="G29" s="36"/>
      <c r="H29" s="36"/>
      <c r="I29" s="36"/>
      <c r="J29" s="42">
        <f>F29</f>
        <v>49.8</v>
      </c>
      <c r="K29" s="36"/>
      <c r="L29" s="198" t="s">
        <v>16</v>
      </c>
    </row>
    <row r="30" spans="1:14">
      <c r="A30" s="105" t="s">
        <v>322</v>
      </c>
      <c r="B30" s="29" t="s">
        <v>90</v>
      </c>
      <c r="C30" s="205" t="s">
        <v>79</v>
      </c>
      <c r="D30" s="28" t="s">
        <v>14</v>
      </c>
      <c r="E30" s="28" t="s">
        <v>21</v>
      </c>
      <c r="F30" s="30">
        <v>19.600000000000001</v>
      </c>
      <c r="G30" s="78">
        <f>F30</f>
        <v>19.600000000000001</v>
      </c>
      <c r="H30" s="36"/>
      <c r="I30" s="36"/>
      <c r="J30" s="36"/>
      <c r="K30" s="36"/>
      <c r="L30" s="198" t="s">
        <v>16</v>
      </c>
    </row>
    <row r="31" spans="1:14">
      <c r="A31" s="38"/>
      <c r="B31" s="114" t="s">
        <v>323</v>
      </c>
      <c r="C31" s="52"/>
      <c r="D31" s="115"/>
      <c r="E31" s="115"/>
      <c r="F31" s="83">
        <f t="shared" ref="F31:K31" si="1">SUM(F3:F30)</f>
        <v>562.4</v>
      </c>
      <c r="G31" s="78">
        <f t="shared" si="1"/>
        <v>19.600000000000001</v>
      </c>
      <c r="H31" s="84">
        <f t="shared" si="1"/>
        <v>21.1</v>
      </c>
      <c r="I31" s="27">
        <f t="shared" si="1"/>
        <v>132.30000000000001</v>
      </c>
      <c r="J31" s="42">
        <f t="shared" si="1"/>
        <v>382.00000000000006</v>
      </c>
      <c r="K31" s="79">
        <f t="shared" si="1"/>
        <v>7.4</v>
      </c>
      <c r="L31" s="206">
        <f>SUM(H31:K31)</f>
        <v>542.80000000000007</v>
      </c>
    </row>
    <row r="32" spans="1:14">
      <c r="B32" s="46" t="s">
        <v>99</v>
      </c>
      <c r="F32" s="207">
        <f>SUM(G31:K31)</f>
        <v>562.4</v>
      </c>
      <c r="G32" s="45"/>
      <c r="H32" s="45"/>
      <c r="I32" s="45"/>
      <c r="J32" s="45"/>
      <c r="K32" s="45"/>
      <c r="L32" s="45"/>
    </row>
    <row r="33" spans="2:12">
      <c r="B33" s="48" t="s">
        <v>100</v>
      </c>
      <c r="F33" s="49">
        <f>SUM(H31:K31)</f>
        <v>542.80000000000007</v>
      </c>
      <c r="G33" s="45"/>
      <c r="H33" s="45"/>
      <c r="I33" s="45"/>
      <c r="J33" s="45"/>
      <c r="K33" s="45"/>
      <c r="L33" s="45"/>
    </row>
    <row r="34" spans="2:12">
      <c r="B34" s="1" t="s">
        <v>101</v>
      </c>
      <c r="F34" s="49">
        <f>F31-G31</f>
        <v>542.79999999999995</v>
      </c>
      <c r="G34" s="45"/>
      <c r="H34" s="45"/>
      <c r="I34" s="45"/>
      <c r="J34" s="45"/>
      <c r="K34" s="45"/>
      <c r="L34" s="45"/>
    </row>
    <row r="35" spans="2:12">
      <c r="G35" s="45"/>
      <c r="H35" s="45"/>
      <c r="I35" s="45"/>
      <c r="J35" s="45"/>
      <c r="K35" s="45"/>
      <c r="L35" s="45"/>
    </row>
    <row r="36" spans="2:12">
      <c r="B36" s="88" t="s">
        <v>189</v>
      </c>
      <c r="C36" s="50"/>
      <c r="G36" s="45"/>
      <c r="H36" s="45"/>
      <c r="I36" s="45"/>
      <c r="J36" s="45"/>
      <c r="K36" s="45"/>
      <c r="L36" s="45"/>
    </row>
    <row r="37" spans="2:12">
      <c r="B37" s="51" t="s">
        <v>103</v>
      </c>
      <c r="C37" s="52" t="s">
        <v>37</v>
      </c>
      <c r="G37" s="45"/>
      <c r="H37" s="45"/>
      <c r="I37" s="45"/>
      <c r="J37" s="45"/>
      <c r="K37" s="45"/>
      <c r="L37" s="45"/>
    </row>
    <row r="38" spans="2:12">
      <c r="B38" s="51" t="s">
        <v>104</v>
      </c>
      <c r="C38" s="52" t="s">
        <v>18</v>
      </c>
      <c r="G38" s="45"/>
      <c r="H38" s="45"/>
      <c r="I38" s="45"/>
      <c r="J38" s="45"/>
      <c r="K38" s="45"/>
      <c r="L38" s="45"/>
    </row>
    <row r="39" spans="2:12">
      <c r="B39" s="51" t="s">
        <v>105</v>
      </c>
      <c r="C39" s="52" t="s">
        <v>79</v>
      </c>
      <c r="G39" s="45"/>
      <c r="H39" s="45"/>
      <c r="I39" s="45"/>
      <c r="J39" s="45"/>
      <c r="K39" s="45"/>
      <c r="L39" s="45"/>
    </row>
    <row r="40" spans="2:12">
      <c r="B40" s="51" t="s">
        <v>106</v>
      </c>
      <c r="C40" s="52" t="s">
        <v>107</v>
      </c>
      <c r="G40" s="45"/>
      <c r="H40" s="45"/>
      <c r="I40" s="45"/>
      <c r="J40" s="45"/>
      <c r="K40" s="45"/>
      <c r="L40" s="45"/>
    </row>
    <row r="41" spans="2:12">
      <c r="B41" s="51" t="s">
        <v>108</v>
      </c>
      <c r="C41" s="52" t="s">
        <v>49</v>
      </c>
      <c r="G41" s="45"/>
      <c r="H41" s="45"/>
      <c r="I41" s="45"/>
      <c r="J41" s="45"/>
      <c r="K41" s="45"/>
      <c r="L41" s="45"/>
    </row>
    <row r="42" spans="2:12">
      <c r="G42" s="45"/>
      <c r="H42" s="45"/>
      <c r="I42" s="45"/>
      <c r="J42" s="45"/>
      <c r="K42" s="45"/>
      <c r="L42" s="45"/>
    </row>
    <row r="43" spans="2:12">
      <c r="G43" s="45"/>
      <c r="H43" s="45"/>
      <c r="I43" s="45"/>
      <c r="J43" s="45"/>
      <c r="K43" s="45"/>
      <c r="L43" s="45"/>
    </row>
    <row r="44" spans="2:12" ht="15" customHeight="1">
      <c r="B44" s="53" t="s">
        <v>109</v>
      </c>
      <c r="C44" s="616" t="s">
        <v>817</v>
      </c>
      <c r="D44" s="616"/>
      <c r="E44" s="616"/>
      <c r="F44" s="616"/>
      <c r="G44" s="616"/>
      <c r="H44" s="616"/>
      <c r="I44" s="616"/>
      <c r="J44" s="616"/>
      <c r="K44" s="54">
        <f>H31</f>
        <v>21.1</v>
      </c>
      <c r="L44" s="126"/>
    </row>
    <row r="45" spans="2:12" ht="45" customHeight="1">
      <c r="B45" s="55" t="s">
        <v>111</v>
      </c>
      <c r="C45" s="617" t="s">
        <v>818</v>
      </c>
      <c r="D45" s="617"/>
      <c r="E45" s="617"/>
      <c r="F45" s="617"/>
      <c r="G45" s="617"/>
      <c r="H45" s="617"/>
      <c r="I45" s="617"/>
      <c r="J45" s="617"/>
      <c r="K45" s="56">
        <f>I31</f>
        <v>132.30000000000001</v>
      </c>
      <c r="L45" s="126"/>
    </row>
    <row r="46" spans="2:12" ht="48.75" customHeight="1">
      <c r="B46" s="57" t="s">
        <v>113</v>
      </c>
      <c r="C46" s="618" t="s">
        <v>819</v>
      </c>
      <c r="D46" s="618"/>
      <c r="E46" s="618"/>
      <c r="F46" s="618"/>
      <c r="G46" s="618"/>
      <c r="H46" s="618"/>
      <c r="I46" s="618"/>
      <c r="J46" s="618"/>
      <c r="K46" s="58">
        <f>J31</f>
        <v>382.00000000000006</v>
      </c>
      <c r="L46" s="126"/>
    </row>
    <row r="47" spans="2:12" ht="15" customHeight="1">
      <c r="B47" s="59" t="s">
        <v>115</v>
      </c>
      <c r="C47" s="619" t="s">
        <v>820</v>
      </c>
      <c r="D47" s="619"/>
      <c r="E47" s="619"/>
      <c r="F47" s="619"/>
      <c r="G47" s="619"/>
      <c r="H47" s="619"/>
      <c r="I47" s="619"/>
      <c r="J47" s="619"/>
      <c r="K47" s="60">
        <f>K31</f>
        <v>7.4</v>
      </c>
      <c r="L47" s="126"/>
    </row>
    <row r="48" spans="2:12">
      <c r="B48" s="61"/>
      <c r="C48" s="610" t="s">
        <v>117</v>
      </c>
      <c r="D48" s="610"/>
      <c r="E48" s="610"/>
      <c r="F48" s="610"/>
      <c r="G48" s="610"/>
      <c r="H48" s="610"/>
      <c r="I48" s="610"/>
      <c r="J48" s="610"/>
      <c r="K48" s="44">
        <f>SUM(K44:K47)</f>
        <v>542.80000000000007</v>
      </c>
      <c r="L48" s="127"/>
    </row>
    <row r="49" spans="2:12">
      <c r="B49" s="62"/>
      <c r="G49" s="45"/>
      <c r="H49" s="45"/>
      <c r="I49" s="45"/>
      <c r="J49" s="45"/>
      <c r="K49" s="45"/>
      <c r="L49" s="45"/>
    </row>
    <row r="50" spans="2:12">
      <c r="B50" s="63" t="s">
        <v>118</v>
      </c>
      <c r="G50" s="45"/>
      <c r="H50" s="45"/>
      <c r="I50" s="45"/>
      <c r="J50" s="45"/>
      <c r="K50" s="64">
        <f>G31</f>
        <v>19.600000000000001</v>
      </c>
      <c r="L50" s="45"/>
    </row>
  </sheetData>
  <mergeCells count="5">
    <mergeCell ref="C44:J44"/>
    <mergeCell ref="C45:J45"/>
    <mergeCell ref="C46:J46"/>
    <mergeCell ref="C47:J47"/>
    <mergeCell ref="C48:J48"/>
  </mergeCells>
  <pageMargins left="0.7" right="0.7" top="0.75" bottom="0.75" header="0.51180555555555496" footer="0.51180555555555496"/>
  <pageSetup paperSize="9" scale="83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ML27"/>
  <sheetViews>
    <sheetView zoomScaleNormal="100" workbookViewId="0">
      <selection activeCell="H26" sqref="H26"/>
    </sheetView>
  </sheetViews>
  <sheetFormatPr defaultColWidth="9.140625" defaultRowHeight="15"/>
  <cols>
    <col min="1" max="1" width="8.85546875" style="1" customWidth="1"/>
    <col min="2" max="2" width="25" style="2" customWidth="1"/>
    <col min="3" max="3" width="18" style="1" customWidth="1"/>
    <col min="4" max="4" width="18.140625" style="2" customWidth="1"/>
    <col min="5" max="5" width="11.7109375" style="1" customWidth="1"/>
    <col min="6" max="6" width="11.7109375" style="117" customWidth="1"/>
    <col min="7" max="1026" width="9.140625" style="2"/>
  </cols>
  <sheetData>
    <row r="1" spans="1:8" ht="15" customHeight="1">
      <c r="A1" s="622" t="s">
        <v>324</v>
      </c>
      <c r="B1" s="622"/>
      <c r="C1" s="622"/>
      <c r="D1" s="622"/>
      <c r="E1" s="622"/>
      <c r="F1" s="537"/>
    </row>
    <row r="2" spans="1:8" ht="17.25">
      <c r="A2" s="5" t="s">
        <v>1</v>
      </c>
      <c r="B2" s="531" t="s">
        <v>120</v>
      </c>
      <c r="C2" s="5" t="s">
        <v>3</v>
      </c>
      <c r="D2" s="531" t="s">
        <v>4</v>
      </c>
      <c r="E2" s="5" t="s">
        <v>6</v>
      </c>
      <c r="F2" s="197" t="s">
        <v>9</v>
      </c>
      <c r="G2" s="78" t="s">
        <v>7</v>
      </c>
    </row>
    <row r="3" spans="1:8">
      <c r="A3" s="539" t="s">
        <v>325</v>
      </c>
      <c r="B3" s="540" t="s">
        <v>326</v>
      </c>
      <c r="C3" s="541" t="s">
        <v>79</v>
      </c>
      <c r="D3" s="540" t="s">
        <v>327</v>
      </c>
      <c r="E3" s="542">
        <v>17.5</v>
      </c>
      <c r="F3" s="542">
        <f>E3</f>
        <v>17.5</v>
      </c>
      <c r="G3" s="543"/>
    </row>
    <row r="4" spans="1:8">
      <c r="A4" s="541" t="s">
        <v>328</v>
      </c>
      <c r="B4" s="540" t="s">
        <v>30</v>
      </c>
      <c r="C4" s="541" t="s">
        <v>329</v>
      </c>
      <c r="D4" s="540" t="s">
        <v>330</v>
      </c>
      <c r="E4" s="542">
        <v>3.1</v>
      </c>
      <c r="F4" s="542">
        <f t="shared" ref="F4" si="0">E4</f>
        <v>3.1</v>
      </c>
      <c r="G4" s="543"/>
    </row>
    <row r="5" spans="1:8">
      <c r="A5" s="582" t="s">
        <v>331</v>
      </c>
      <c r="B5" s="583" t="s">
        <v>74</v>
      </c>
      <c r="C5" s="582" t="s">
        <v>332</v>
      </c>
      <c r="D5" s="583" t="s">
        <v>330</v>
      </c>
      <c r="E5" s="538">
        <v>26.5</v>
      </c>
      <c r="F5" s="538"/>
      <c r="G5" s="581">
        <f>E5</f>
        <v>26.5</v>
      </c>
    </row>
    <row r="6" spans="1:8">
      <c r="A6" s="5" t="s">
        <v>333</v>
      </c>
      <c r="B6" s="531" t="s">
        <v>72</v>
      </c>
      <c r="C6" s="5" t="s">
        <v>332</v>
      </c>
      <c r="D6" s="531" t="s">
        <v>330</v>
      </c>
      <c r="E6" s="15">
        <v>73.400000000000006</v>
      </c>
      <c r="F6" s="15"/>
      <c r="G6" s="492">
        <f t="shared" ref="G6:G11" si="1">E6</f>
        <v>73.400000000000006</v>
      </c>
    </row>
    <row r="7" spans="1:8">
      <c r="A7" s="5" t="s">
        <v>334</v>
      </c>
      <c r="B7" s="531" t="s">
        <v>30</v>
      </c>
      <c r="C7" s="5" t="s">
        <v>332</v>
      </c>
      <c r="D7" s="531" t="s">
        <v>330</v>
      </c>
      <c r="E7" s="15">
        <v>7.9</v>
      </c>
      <c r="F7" s="15"/>
      <c r="G7" s="492">
        <f t="shared" si="1"/>
        <v>7.9</v>
      </c>
    </row>
    <row r="8" spans="1:8">
      <c r="A8" s="5" t="s">
        <v>335</v>
      </c>
      <c r="B8" s="531" t="s">
        <v>72</v>
      </c>
      <c r="C8" s="5" t="s">
        <v>332</v>
      </c>
      <c r="D8" s="531" t="s">
        <v>330</v>
      </c>
      <c r="E8" s="15">
        <v>31.5</v>
      </c>
      <c r="F8" s="15"/>
      <c r="G8" s="492">
        <f t="shared" si="1"/>
        <v>31.5</v>
      </c>
    </row>
    <row r="9" spans="1:8">
      <c r="A9" s="5" t="s">
        <v>336</v>
      </c>
      <c r="B9" s="531" t="s">
        <v>72</v>
      </c>
      <c r="C9" s="5" t="s">
        <v>18</v>
      </c>
      <c r="D9" s="531" t="s">
        <v>330</v>
      </c>
      <c r="E9" s="15">
        <v>18.2</v>
      </c>
      <c r="F9" s="15"/>
      <c r="G9" s="492">
        <f t="shared" si="1"/>
        <v>18.2</v>
      </c>
    </row>
    <row r="10" spans="1:8">
      <c r="A10" s="5" t="s">
        <v>337</v>
      </c>
      <c r="B10" s="531" t="s">
        <v>72</v>
      </c>
      <c r="C10" s="5" t="s">
        <v>332</v>
      </c>
      <c r="D10" s="531" t="s">
        <v>330</v>
      </c>
      <c r="E10" s="15">
        <v>5</v>
      </c>
      <c r="F10" s="15"/>
      <c r="G10" s="492">
        <f t="shared" si="1"/>
        <v>5</v>
      </c>
    </row>
    <row r="11" spans="1:8">
      <c r="A11" s="5" t="s">
        <v>338</v>
      </c>
      <c r="B11" s="531" t="s">
        <v>339</v>
      </c>
      <c r="C11" s="5" t="s">
        <v>332</v>
      </c>
      <c r="D11" s="531" t="s">
        <v>330</v>
      </c>
      <c r="E11" s="15">
        <v>412.7</v>
      </c>
      <c r="F11" s="15"/>
      <c r="G11" s="492">
        <f t="shared" si="1"/>
        <v>412.7</v>
      </c>
    </row>
    <row r="12" spans="1:8" ht="15" customHeight="1">
      <c r="A12" s="5"/>
      <c r="B12" s="623" t="s">
        <v>340</v>
      </c>
      <c r="C12" s="623"/>
      <c r="D12" s="623"/>
      <c r="E12" s="538">
        <f>SUM(E3:E11)</f>
        <v>595.79999999999995</v>
      </c>
      <c r="F12" s="544">
        <f>SUM(F3:F11)</f>
        <v>20.6</v>
      </c>
      <c r="G12" s="492">
        <f>SUM(G3:G11)</f>
        <v>575.20000000000005</v>
      </c>
      <c r="H12" s="86"/>
    </row>
    <row r="13" spans="1:8">
      <c r="D13" s="545" t="s">
        <v>806</v>
      </c>
      <c r="E13" s="118">
        <f>G12+F12</f>
        <v>595.80000000000007</v>
      </c>
    </row>
    <row r="14" spans="1:8">
      <c r="D14" s="547" t="s">
        <v>751</v>
      </c>
      <c r="E14" s="546">
        <f>F12</f>
        <v>20.6</v>
      </c>
    </row>
    <row r="15" spans="1:8">
      <c r="A15" s="66"/>
    </row>
    <row r="16" spans="1:8">
      <c r="A16" s="66"/>
    </row>
    <row r="17" spans="1:11">
      <c r="A17" s="209"/>
    </row>
    <row r="18" spans="1:11" ht="30">
      <c r="A18" s="209"/>
      <c r="B18" s="53" t="s">
        <v>109</v>
      </c>
      <c r="C18" s="616" t="s">
        <v>817</v>
      </c>
      <c r="D18" s="616"/>
      <c r="E18" s="616"/>
      <c r="F18" s="616"/>
      <c r="G18" s="616"/>
      <c r="H18" s="616"/>
      <c r="I18" s="616"/>
      <c r="J18" s="616"/>
      <c r="K18" s="54">
        <f>H5</f>
        <v>0</v>
      </c>
    </row>
    <row r="19" spans="1:11" ht="44.25" customHeight="1">
      <c r="A19" s="209"/>
      <c r="B19" s="55" t="s">
        <v>111</v>
      </c>
      <c r="C19" s="617" t="s">
        <v>818</v>
      </c>
      <c r="D19" s="617"/>
      <c r="E19" s="617"/>
      <c r="F19" s="617"/>
      <c r="G19" s="617"/>
      <c r="H19" s="617"/>
      <c r="I19" s="617"/>
      <c r="J19" s="617"/>
      <c r="K19" s="56">
        <f>F12</f>
        <v>20.6</v>
      </c>
    </row>
    <row r="20" spans="1:11" ht="48.75" customHeight="1">
      <c r="A20" s="209"/>
      <c r="B20" s="579" t="s">
        <v>113</v>
      </c>
      <c r="C20" s="618" t="s">
        <v>819</v>
      </c>
      <c r="D20" s="618"/>
      <c r="E20" s="618"/>
      <c r="F20" s="618"/>
      <c r="G20" s="618"/>
      <c r="H20" s="618"/>
      <c r="I20" s="618"/>
      <c r="J20" s="618"/>
      <c r="K20" s="58">
        <f>J5</f>
        <v>0</v>
      </c>
    </row>
    <row r="21" spans="1:11" ht="30">
      <c r="A21" s="209"/>
      <c r="B21" s="580" t="s">
        <v>115</v>
      </c>
      <c r="C21" s="619" t="s">
        <v>820</v>
      </c>
      <c r="D21" s="619"/>
      <c r="E21" s="619"/>
      <c r="F21" s="619"/>
      <c r="G21" s="619"/>
      <c r="H21" s="619"/>
      <c r="I21" s="619"/>
      <c r="J21" s="619"/>
      <c r="K21" s="60">
        <f>K5</f>
        <v>0</v>
      </c>
    </row>
    <row r="22" spans="1:11">
      <c r="A22" s="209"/>
      <c r="B22" s="61"/>
      <c r="C22" s="610" t="s">
        <v>117</v>
      </c>
      <c r="D22" s="610"/>
      <c r="E22" s="610"/>
      <c r="F22" s="610"/>
      <c r="G22" s="610"/>
      <c r="H22" s="610"/>
      <c r="I22" s="610"/>
      <c r="J22" s="610"/>
      <c r="K22" s="44">
        <f>SUM(K18:K21)</f>
        <v>20.6</v>
      </c>
    </row>
    <row r="23" spans="1:11">
      <c r="A23" s="209"/>
      <c r="B23" s="62"/>
      <c r="C23" s="192"/>
      <c r="D23" s="117"/>
      <c r="E23" s="117"/>
      <c r="G23" s="119"/>
      <c r="H23" s="119"/>
      <c r="I23" s="119"/>
      <c r="J23" s="119"/>
      <c r="K23" s="119"/>
    </row>
    <row r="24" spans="1:11">
      <c r="A24" s="209"/>
      <c r="B24" s="63" t="s">
        <v>118</v>
      </c>
      <c r="C24" s="192"/>
      <c r="D24" s="117"/>
      <c r="E24" s="117"/>
      <c r="G24" s="119"/>
      <c r="H24" s="119"/>
      <c r="I24" s="119"/>
      <c r="J24" s="119"/>
      <c r="K24" s="64">
        <f>G12</f>
        <v>575.20000000000005</v>
      </c>
    </row>
    <row r="25" spans="1:11">
      <c r="A25" s="209"/>
      <c r="B25" s="120"/>
      <c r="C25" s="192"/>
      <c r="D25" s="117"/>
      <c r="E25" s="117"/>
      <c r="G25" s="120"/>
      <c r="H25" s="120"/>
      <c r="I25" s="120"/>
      <c r="J25" s="120"/>
      <c r="K25" s="120"/>
    </row>
    <row r="26" spans="1:11">
      <c r="A26" s="66"/>
    </row>
    <row r="27" spans="1:11">
      <c r="A27" s="66"/>
    </row>
  </sheetData>
  <mergeCells count="7">
    <mergeCell ref="C21:J21"/>
    <mergeCell ref="C22:J22"/>
    <mergeCell ref="A1:E1"/>
    <mergeCell ref="B12:D12"/>
    <mergeCell ref="C18:J18"/>
    <mergeCell ref="C19:J19"/>
    <mergeCell ref="C20:J20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MK58"/>
  <sheetViews>
    <sheetView topLeftCell="A43" zoomScaleNormal="100" workbookViewId="0">
      <selection activeCell="L46" sqref="L46"/>
    </sheetView>
  </sheetViews>
  <sheetFormatPr defaultColWidth="9.140625" defaultRowHeight="15"/>
  <cols>
    <col min="1" max="1" width="6.7109375" style="213" customWidth="1"/>
    <col min="2" max="2" width="9.140625" style="214"/>
    <col min="3" max="3" width="21.140625" style="214" customWidth="1"/>
    <col min="4" max="4" width="9.85546875" style="213" customWidth="1"/>
    <col min="5" max="5" width="19.85546875" style="213" customWidth="1"/>
    <col min="6" max="8" width="10.140625" style="213" customWidth="1"/>
    <col min="9" max="10" width="11.140625" style="213" customWidth="1"/>
    <col min="11" max="11" width="11.5703125" style="213" customWidth="1"/>
    <col min="12" max="12" width="10.42578125" style="213" customWidth="1"/>
    <col min="13" max="13" width="9.140625" style="213"/>
    <col min="14" max="256" width="9.140625" style="214"/>
    <col min="257" max="257" width="6.7109375" style="214" customWidth="1"/>
    <col min="258" max="258" width="9.140625" style="214"/>
    <col min="259" max="259" width="27.7109375" style="214" customWidth="1"/>
    <col min="260" max="260" width="10.28515625" style="214" customWidth="1"/>
    <col min="261" max="261" width="12.7109375" style="214" customWidth="1"/>
    <col min="262" max="262" width="9.85546875" style="214" customWidth="1"/>
    <col min="263" max="263" width="12" style="214" customWidth="1"/>
    <col min="264" max="264" width="13" style="214" customWidth="1"/>
    <col min="265" max="265" width="12" style="214" customWidth="1"/>
    <col min="266" max="266" width="12.42578125" style="214" customWidth="1"/>
    <col min="267" max="267" width="13.5703125" style="214" customWidth="1"/>
    <col min="268" max="268" width="14.42578125" style="214" customWidth="1"/>
    <col min="269" max="512" width="9.140625" style="214"/>
    <col min="513" max="513" width="6.7109375" style="214" customWidth="1"/>
    <col min="514" max="514" width="9.140625" style="214"/>
    <col min="515" max="515" width="27.7109375" style="214" customWidth="1"/>
    <col min="516" max="516" width="10.28515625" style="214" customWidth="1"/>
    <col min="517" max="517" width="12.7109375" style="214" customWidth="1"/>
    <col min="518" max="518" width="9.85546875" style="214" customWidth="1"/>
    <col min="519" max="519" width="12" style="214" customWidth="1"/>
    <col min="520" max="520" width="13" style="214" customWidth="1"/>
    <col min="521" max="521" width="12" style="214" customWidth="1"/>
    <col min="522" max="522" width="12.42578125" style="214" customWidth="1"/>
    <col min="523" max="523" width="13.5703125" style="214" customWidth="1"/>
    <col min="524" max="524" width="14.42578125" style="214" customWidth="1"/>
    <col min="525" max="768" width="9.140625" style="214"/>
    <col min="769" max="769" width="6.7109375" style="214" customWidth="1"/>
    <col min="770" max="770" width="9.140625" style="214"/>
    <col min="771" max="771" width="27.7109375" style="214" customWidth="1"/>
    <col min="772" max="772" width="10.28515625" style="214" customWidth="1"/>
    <col min="773" max="773" width="12.7109375" style="214" customWidth="1"/>
    <col min="774" max="774" width="9.85546875" style="214" customWidth="1"/>
    <col min="775" max="775" width="12" style="214" customWidth="1"/>
    <col min="776" max="776" width="13" style="214" customWidth="1"/>
    <col min="777" max="777" width="12" style="214" customWidth="1"/>
    <col min="778" max="778" width="12.42578125" style="214" customWidth="1"/>
    <col min="779" max="779" width="13.5703125" style="214" customWidth="1"/>
    <col min="780" max="780" width="14.42578125" style="214" customWidth="1"/>
    <col min="781" max="1025" width="9.140625" style="214"/>
  </cols>
  <sheetData>
    <row r="1" spans="1:13">
      <c r="C1" s="215" t="s">
        <v>341</v>
      </c>
    </row>
    <row r="2" spans="1:13" ht="30">
      <c r="A2" s="216" t="s">
        <v>342</v>
      </c>
      <c r="B2" s="217" t="s">
        <v>343</v>
      </c>
      <c r="C2" s="217" t="s">
        <v>344</v>
      </c>
      <c r="D2" s="5" t="s">
        <v>345</v>
      </c>
      <c r="E2" s="5" t="s">
        <v>4</v>
      </c>
      <c r="F2" s="5" t="s">
        <v>5</v>
      </c>
      <c r="G2" s="15" t="s">
        <v>346</v>
      </c>
      <c r="H2" s="8" t="s">
        <v>8</v>
      </c>
      <c r="I2" s="218" t="s">
        <v>9</v>
      </c>
      <c r="J2" s="80" t="s">
        <v>10</v>
      </c>
      <c r="K2" s="199" t="s">
        <v>11</v>
      </c>
      <c r="L2" s="219" t="s">
        <v>47</v>
      </c>
    </row>
    <row r="3" spans="1:13">
      <c r="A3" s="220">
        <v>1</v>
      </c>
      <c r="B3" s="29"/>
      <c r="C3" s="221" t="s">
        <v>76</v>
      </c>
      <c r="D3" s="205" t="s">
        <v>18</v>
      </c>
      <c r="E3" s="222" t="s">
        <v>14</v>
      </c>
      <c r="F3" s="219" t="s">
        <v>47</v>
      </c>
      <c r="G3" s="30">
        <v>115.9</v>
      </c>
      <c r="H3" s="15"/>
      <c r="I3" s="15"/>
      <c r="J3" s="15"/>
      <c r="K3" s="5"/>
      <c r="L3" s="30">
        <f>G3</f>
        <v>115.9</v>
      </c>
      <c r="M3" s="219" t="s">
        <v>47</v>
      </c>
    </row>
    <row r="4" spans="1:13">
      <c r="A4" s="223">
        <v>2</v>
      </c>
      <c r="B4" s="25"/>
      <c r="C4" s="108" t="s">
        <v>74</v>
      </c>
      <c r="D4" s="81" t="s">
        <v>18</v>
      </c>
      <c r="E4" s="224" t="s">
        <v>14</v>
      </c>
      <c r="F4" s="24" t="s">
        <v>21</v>
      </c>
      <c r="G4" s="26">
        <v>80.33</v>
      </c>
      <c r="H4" s="15"/>
      <c r="I4" s="26">
        <f>G4</f>
        <v>80.33</v>
      </c>
      <c r="J4" s="15"/>
      <c r="K4" s="5"/>
      <c r="L4" s="5"/>
      <c r="M4" s="225" t="s">
        <v>16</v>
      </c>
    </row>
    <row r="5" spans="1:13">
      <c r="A5" s="223">
        <v>3</v>
      </c>
      <c r="B5" s="25" t="s">
        <v>347</v>
      </c>
      <c r="C5" s="108" t="s">
        <v>348</v>
      </c>
      <c r="D5" s="81" t="s">
        <v>18</v>
      </c>
      <c r="E5" s="224" t="s">
        <v>14</v>
      </c>
      <c r="F5" s="24" t="s">
        <v>21</v>
      </c>
      <c r="G5" s="26">
        <v>21.73</v>
      </c>
      <c r="H5" s="15"/>
      <c r="I5" s="26">
        <f>G5</f>
        <v>21.73</v>
      </c>
      <c r="J5" s="15"/>
      <c r="K5" s="5"/>
      <c r="L5" s="5"/>
      <c r="M5" s="225" t="s">
        <v>16</v>
      </c>
    </row>
    <row r="6" spans="1:13">
      <c r="A6" s="223">
        <v>4</v>
      </c>
      <c r="B6" s="25" t="s">
        <v>349</v>
      </c>
      <c r="C6" s="108" t="s">
        <v>350</v>
      </c>
      <c r="D6" s="81" t="s">
        <v>18</v>
      </c>
      <c r="E6" s="224" t="s">
        <v>14</v>
      </c>
      <c r="F6" s="24" t="s">
        <v>21</v>
      </c>
      <c r="G6" s="26">
        <v>20.07</v>
      </c>
      <c r="H6" s="15"/>
      <c r="I6" s="26">
        <f>G6</f>
        <v>20.07</v>
      </c>
      <c r="J6" s="15"/>
      <c r="K6" s="5"/>
      <c r="L6" s="5"/>
      <c r="M6" s="225" t="s">
        <v>16</v>
      </c>
    </row>
    <row r="7" spans="1:13">
      <c r="A7" s="223">
        <v>5</v>
      </c>
      <c r="B7" s="25" t="s">
        <v>351</v>
      </c>
      <c r="C7" s="108" t="s">
        <v>352</v>
      </c>
      <c r="D7" s="81" t="s">
        <v>18</v>
      </c>
      <c r="E7" s="224" t="s">
        <v>14</v>
      </c>
      <c r="F7" s="24" t="s">
        <v>21</v>
      </c>
      <c r="G7" s="26">
        <v>16.05</v>
      </c>
      <c r="H7" s="15"/>
      <c r="I7" s="26">
        <f>G7</f>
        <v>16.05</v>
      </c>
      <c r="J7" s="15"/>
      <c r="K7" s="5"/>
      <c r="L7" s="5"/>
      <c r="M7" s="225" t="s">
        <v>16</v>
      </c>
    </row>
    <row r="8" spans="1:13" ht="30">
      <c r="A8" s="223">
        <v>6</v>
      </c>
      <c r="B8" s="25" t="s">
        <v>353</v>
      </c>
      <c r="C8" s="108" t="s">
        <v>354</v>
      </c>
      <c r="D8" s="81" t="s">
        <v>18</v>
      </c>
      <c r="E8" s="224" t="s">
        <v>14</v>
      </c>
      <c r="F8" s="24" t="s">
        <v>21</v>
      </c>
      <c r="G8" s="26">
        <v>10.61</v>
      </c>
      <c r="H8" s="15"/>
      <c r="I8" s="26">
        <f>G8</f>
        <v>10.61</v>
      </c>
      <c r="J8" s="15"/>
      <c r="K8" s="5"/>
      <c r="L8" s="5"/>
      <c r="M8" s="225" t="s">
        <v>16</v>
      </c>
    </row>
    <row r="9" spans="1:13">
      <c r="A9" s="220">
        <v>7</v>
      </c>
      <c r="B9" s="226" t="s">
        <v>355</v>
      </c>
      <c r="C9" s="227" t="s">
        <v>356</v>
      </c>
      <c r="D9" s="205" t="s">
        <v>18</v>
      </c>
      <c r="E9" s="222" t="s">
        <v>14</v>
      </c>
      <c r="F9" s="219" t="s">
        <v>47</v>
      </c>
      <c r="G9" s="228">
        <v>12.53</v>
      </c>
      <c r="H9" s="15"/>
      <c r="I9" s="5"/>
      <c r="J9" s="15"/>
      <c r="K9" s="5"/>
      <c r="L9" s="30">
        <f>G9</f>
        <v>12.53</v>
      </c>
      <c r="M9" s="219" t="s">
        <v>47</v>
      </c>
    </row>
    <row r="10" spans="1:13">
      <c r="A10" s="216"/>
      <c r="B10" s="229"/>
      <c r="C10" s="230" t="s">
        <v>357</v>
      </c>
      <c r="D10" s="90"/>
      <c r="E10" s="90"/>
      <c r="F10" s="5"/>
      <c r="G10" s="231"/>
      <c r="H10" s="15"/>
      <c r="I10" s="5"/>
      <c r="J10" s="15"/>
      <c r="K10" s="5"/>
      <c r="L10" s="15"/>
    </row>
    <row r="11" spans="1:13">
      <c r="A11" s="223">
        <v>8</v>
      </c>
      <c r="B11" s="25" t="s">
        <v>358</v>
      </c>
      <c r="C11" s="108" t="s">
        <v>359</v>
      </c>
      <c r="D11" s="81" t="s">
        <v>360</v>
      </c>
      <c r="E11" s="224" t="s">
        <v>14</v>
      </c>
      <c r="F11" s="24" t="s">
        <v>21</v>
      </c>
      <c r="G11" s="26">
        <v>32.94</v>
      </c>
      <c r="H11" s="15"/>
      <c r="I11" s="26">
        <f t="shared" ref="I11:I17" si="0">G11</f>
        <v>32.94</v>
      </c>
      <c r="J11" s="15"/>
      <c r="K11" s="5"/>
      <c r="L11" s="5"/>
      <c r="M11" s="225" t="s">
        <v>16</v>
      </c>
    </row>
    <row r="12" spans="1:13">
      <c r="A12" s="223">
        <v>9</v>
      </c>
      <c r="B12" s="25" t="s">
        <v>361</v>
      </c>
      <c r="C12" s="108" t="s">
        <v>362</v>
      </c>
      <c r="D12" s="81" t="s">
        <v>360</v>
      </c>
      <c r="E12" s="224" t="s">
        <v>14</v>
      </c>
      <c r="F12" s="24" t="s">
        <v>21</v>
      </c>
      <c r="G12" s="26">
        <v>14.22</v>
      </c>
      <c r="H12" s="15"/>
      <c r="I12" s="26">
        <f t="shared" si="0"/>
        <v>14.22</v>
      </c>
      <c r="J12" s="15"/>
      <c r="K12" s="5"/>
      <c r="L12" s="5"/>
      <c r="M12" s="225" t="s">
        <v>16</v>
      </c>
    </row>
    <row r="13" spans="1:13">
      <c r="A13" s="223">
        <v>10</v>
      </c>
      <c r="B13" s="25" t="s">
        <v>363</v>
      </c>
      <c r="C13" s="108" t="s">
        <v>43</v>
      </c>
      <c r="D13" s="81" t="s">
        <v>360</v>
      </c>
      <c r="E13" s="81" t="s">
        <v>18</v>
      </c>
      <c r="F13" s="24" t="s">
        <v>21</v>
      </c>
      <c r="G13" s="26">
        <v>2.75</v>
      </c>
      <c r="H13" s="15"/>
      <c r="I13" s="26">
        <f t="shared" si="0"/>
        <v>2.75</v>
      </c>
      <c r="J13" s="15"/>
      <c r="K13" s="5"/>
      <c r="L13" s="5"/>
      <c r="M13" s="225" t="s">
        <v>16</v>
      </c>
    </row>
    <row r="14" spans="1:13">
      <c r="A14" s="223">
        <v>11</v>
      </c>
      <c r="B14" s="25" t="s">
        <v>364</v>
      </c>
      <c r="C14" s="108"/>
      <c r="D14" s="81" t="s">
        <v>360</v>
      </c>
      <c r="E14" s="81" t="s">
        <v>18</v>
      </c>
      <c r="F14" s="24" t="s">
        <v>21</v>
      </c>
      <c r="G14" s="26">
        <v>22</v>
      </c>
      <c r="H14" s="15"/>
      <c r="I14" s="26">
        <f t="shared" si="0"/>
        <v>22</v>
      </c>
      <c r="J14" s="15"/>
      <c r="K14" s="5"/>
      <c r="L14" s="5"/>
      <c r="M14" s="225" t="s">
        <v>16</v>
      </c>
    </row>
    <row r="15" spans="1:13">
      <c r="A15" s="223">
        <v>12</v>
      </c>
      <c r="B15" s="25" t="s">
        <v>365</v>
      </c>
      <c r="C15" s="108" t="s">
        <v>366</v>
      </c>
      <c r="D15" s="81" t="s">
        <v>360</v>
      </c>
      <c r="E15" s="81" t="s">
        <v>18</v>
      </c>
      <c r="F15" s="24" t="s">
        <v>21</v>
      </c>
      <c r="G15" s="26">
        <v>2.88</v>
      </c>
      <c r="H15" s="15"/>
      <c r="I15" s="26">
        <f t="shared" si="0"/>
        <v>2.88</v>
      </c>
      <c r="J15" s="15"/>
      <c r="K15" s="5"/>
      <c r="L15" s="5"/>
      <c r="M15" s="225" t="s">
        <v>16</v>
      </c>
    </row>
    <row r="16" spans="1:13">
      <c r="A16" s="223">
        <v>13</v>
      </c>
      <c r="B16" s="25" t="s">
        <v>367</v>
      </c>
      <c r="C16" s="108" t="s">
        <v>368</v>
      </c>
      <c r="D16" s="81" t="s">
        <v>360</v>
      </c>
      <c r="E16" s="81" t="s">
        <v>18</v>
      </c>
      <c r="F16" s="24" t="s">
        <v>21</v>
      </c>
      <c r="G16" s="26">
        <v>18.829999999999998</v>
      </c>
      <c r="H16" s="15"/>
      <c r="I16" s="26">
        <f t="shared" si="0"/>
        <v>18.829999999999998</v>
      </c>
      <c r="J16" s="15"/>
      <c r="K16" s="5"/>
      <c r="L16" s="5"/>
      <c r="M16" s="225" t="s">
        <v>16</v>
      </c>
    </row>
    <row r="17" spans="1:13">
      <c r="A17" s="223">
        <v>14</v>
      </c>
      <c r="B17" s="25" t="s">
        <v>369</v>
      </c>
      <c r="C17" s="108" t="s">
        <v>36</v>
      </c>
      <c r="D17" s="81" t="s">
        <v>360</v>
      </c>
      <c r="E17" s="224" t="s">
        <v>14</v>
      </c>
      <c r="F17" s="24" t="s">
        <v>21</v>
      </c>
      <c r="G17" s="26">
        <v>10.15</v>
      </c>
      <c r="H17" s="15"/>
      <c r="I17" s="26">
        <f t="shared" si="0"/>
        <v>10.15</v>
      </c>
      <c r="J17" s="15"/>
      <c r="K17" s="5"/>
      <c r="L17" s="5"/>
      <c r="M17" s="225" t="s">
        <v>16</v>
      </c>
    </row>
    <row r="18" spans="1:13">
      <c r="A18" s="232">
        <v>15</v>
      </c>
      <c r="B18" s="21" t="s">
        <v>370</v>
      </c>
      <c r="C18" s="233" t="s">
        <v>371</v>
      </c>
      <c r="D18" s="199" t="s">
        <v>360</v>
      </c>
      <c r="E18" s="199" t="s">
        <v>18</v>
      </c>
      <c r="F18" s="20" t="s">
        <v>19</v>
      </c>
      <c r="G18" s="22">
        <v>7.92</v>
      </c>
      <c r="H18" s="15"/>
      <c r="I18" s="5"/>
      <c r="J18" s="15"/>
      <c r="K18" s="22">
        <f>G18</f>
        <v>7.92</v>
      </c>
      <c r="L18" s="5"/>
      <c r="M18" s="225" t="s">
        <v>16</v>
      </c>
    </row>
    <row r="19" spans="1:13">
      <c r="A19" s="223">
        <v>16</v>
      </c>
      <c r="B19" s="25" t="s">
        <v>372</v>
      </c>
      <c r="C19" s="108" t="s">
        <v>373</v>
      </c>
      <c r="D19" s="81" t="s">
        <v>360</v>
      </c>
      <c r="E19" s="81" t="s">
        <v>18</v>
      </c>
      <c r="F19" s="24" t="s">
        <v>21</v>
      </c>
      <c r="G19" s="26">
        <v>6.1</v>
      </c>
      <c r="H19" s="15"/>
      <c r="I19" s="26">
        <f t="shared" ref="I19:I24" si="1">G19</f>
        <v>6.1</v>
      </c>
      <c r="J19" s="15"/>
      <c r="K19" s="5"/>
      <c r="L19" s="5"/>
      <c r="M19" s="225" t="s">
        <v>16</v>
      </c>
    </row>
    <row r="20" spans="1:13" ht="30">
      <c r="A20" s="223">
        <v>17</v>
      </c>
      <c r="B20" s="25" t="s">
        <v>374</v>
      </c>
      <c r="C20" s="108" t="s">
        <v>375</v>
      </c>
      <c r="D20" s="81" t="s">
        <v>360</v>
      </c>
      <c r="E20" s="224" t="s">
        <v>14</v>
      </c>
      <c r="F20" s="24" t="s">
        <v>21</v>
      </c>
      <c r="G20" s="26">
        <v>9.9</v>
      </c>
      <c r="H20" s="15"/>
      <c r="I20" s="26">
        <f t="shared" si="1"/>
        <v>9.9</v>
      </c>
      <c r="J20" s="15"/>
      <c r="K20" s="5"/>
      <c r="L20" s="5"/>
      <c r="M20" s="225" t="s">
        <v>16</v>
      </c>
    </row>
    <row r="21" spans="1:13" ht="30">
      <c r="A21" s="223">
        <v>18</v>
      </c>
      <c r="B21" s="25" t="s">
        <v>376</v>
      </c>
      <c r="C21" s="108" t="s">
        <v>72</v>
      </c>
      <c r="D21" s="81" t="s">
        <v>360</v>
      </c>
      <c r="E21" s="81" t="s">
        <v>18</v>
      </c>
      <c r="F21" s="24" t="s">
        <v>21</v>
      </c>
      <c r="G21" s="26">
        <v>9.7200000000000006</v>
      </c>
      <c r="H21" s="15"/>
      <c r="I21" s="26">
        <f t="shared" si="1"/>
        <v>9.7200000000000006</v>
      </c>
      <c r="J21" s="15"/>
      <c r="K21" s="5"/>
      <c r="L21" s="5"/>
      <c r="M21" s="225" t="s">
        <v>16</v>
      </c>
    </row>
    <row r="22" spans="1:13">
      <c r="A22" s="223">
        <v>19</v>
      </c>
      <c r="B22" s="25" t="s">
        <v>377</v>
      </c>
      <c r="C22" s="108" t="s">
        <v>378</v>
      </c>
      <c r="D22" s="81" t="s">
        <v>360</v>
      </c>
      <c r="E22" s="224" t="s">
        <v>14</v>
      </c>
      <c r="F22" s="24" t="s">
        <v>21</v>
      </c>
      <c r="G22" s="26">
        <v>18.34</v>
      </c>
      <c r="H22" s="15"/>
      <c r="I22" s="26">
        <f t="shared" si="1"/>
        <v>18.34</v>
      </c>
      <c r="J22" s="15"/>
      <c r="K22" s="5"/>
      <c r="L22" s="5"/>
      <c r="M22" s="225" t="s">
        <v>16</v>
      </c>
    </row>
    <row r="23" spans="1:13">
      <c r="A23" s="223">
        <v>20</v>
      </c>
      <c r="B23" s="25" t="s">
        <v>379</v>
      </c>
      <c r="C23" s="108" t="s">
        <v>380</v>
      </c>
      <c r="D23" s="81" t="s">
        <v>37</v>
      </c>
      <c r="E23" s="224" t="s">
        <v>14</v>
      </c>
      <c r="F23" s="24" t="s">
        <v>21</v>
      </c>
      <c r="G23" s="26">
        <v>13.88</v>
      </c>
      <c r="H23" s="15"/>
      <c r="I23" s="26">
        <f t="shared" si="1"/>
        <v>13.88</v>
      </c>
      <c r="J23" s="15"/>
      <c r="K23" s="5"/>
      <c r="L23" s="5"/>
      <c r="M23" s="225" t="s">
        <v>16</v>
      </c>
    </row>
    <row r="24" spans="1:13">
      <c r="A24" s="223">
        <v>21</v>
      </c>
      <c r="B24" s="25" t="s">
        <v>381</v>
      </c>
      <c r="C24" s="108" t="s">
        <v>382</v>
      </c>
      <c r="D24" s="81" t="s">
        <v>37</v>
      </c>
      <c r="E24" s="224" t="s">
        <v>14</v>
      </c>
      <c r="F24" s="24" t="s">
        <v>21</v>
      </c>
      <c r="G24" s="26">
        <v>14.42</v>
      </c>
      <c r="H24" s="15"/>
      <c r="I24" s="26">
        <f t="shared" si="1"/>
        <v>14.42</v>
      </c>
      <c r="J24" s="15"/>
      <c r="K24" s="5"/>
      <c r="L24" s="5"/>
      <c r="M24" s="225" t="s">
        <v>16</v>
      </c>
    </row>
    <row r="25" spans="1:13">
      <c r="A25" s="232">
        <v>22</v>
      </c>
      <c r="B25" s="21" t="s">
        <v>383</v>
      </c>
      <c r="C25" s="233" t="s">
        <v>31</v>
      </c>
      <c r="D25" s="199" t="s">
        <v>18</v>
      </c>
      <c r="E25" s="199" t="s">
        <v>18</v>
      </c>
      <c r="F25" s="20" t="s">
        <v>19</v>
      </c>
      <c r="G25" s="22">
        <v>4.16</v>
      </c>
      <c r="H25" s="15"/>
      <c r="I25" s="5"/>
      <c r="J25" s="15"/>
      <c r="K25" s="22">
        <f>G25</f>
        <v>4.16</v>
      </c>
      <c r="L25" s="5"/>
      <c r="M25" s="225" t="s">
        <v>16</v>
      </c>
    </row>
    <row r="26" spans="1:13">
      <c r="A26" s="223">
        <v>23</v>
      </c>
      <c r="B26" s="25" t="s">
        <v>384</v>
      </c>
      <c r="C26" s="108" t="s">
        <v>385</v>
      </c>
      <c r="D26" s="81" t="s">
        <v>37</v>
      </c>
      <c r="E26" s="224" t="s">
        <v>14</v>
      </c>
      <c r="F26" s="24" t="s">
        <v>21</v>
      </c>
      <c r="G26" s="26">
        <v>11.45</v>
      </c>
      <c r="H26" s="15"/>
      <c r="I26" s="26">
        <f>G26</f>
        <v>11.45</v>
      </c>
      <c r="J26" s="15"/>
      <c r="K26" s="5"/>
      <c r="L26" s="5"/>
      <c r="M26" s="225" t="s">
        <v>16</v>
      </c>
    </row>
    <row r="27" spans="1:13" ht="30">
      <c r="A27" s="223">
        <v>24</v>
      </c>
      <c r="B27" s="25" t="s">
        <v>386</v>
      </c>
      <c r="C27" s="108" t="s">
        <v>387</v>
      </c>
      <c r="D27" s="81" t="s">
        <v>37</v>
      </c>
      <c r="E27" s="224" t="s">
        <v>14</v>
      </c>
      <c r="F27" s="24" t="s">
        <v>21</v>
      </c>
      <c r="G27" s="26">
        <v>9.59</v>
      </c>
      <c r="H27" s="15"/>
      <c r="I27" s="26">
        <f>G27</f>
        <v>9.59</v>
      </c>
      <c r="J27" s="15"/>
      <c r="K27" s="5"/>
      <c r="L27" s="5"/>
      <c r="M27" s="225" t="s">
        <v>16</v>
      </c>
    </row>
    <row r="28" spans="1:13" ht="30">
      <c r="A28" s="223">
        <v>25</v>
      </c>
      <c r="B28" s="25" t="s">
        <v>388</v>
      </c>
      <c r="C28" s="108" t="s">
        <v>389</v>
      </c>
      <c r="D28" s="81" t="s">
        <v>37</v>
      </c>
      <c r="E28" s="224" t="s">
        <v>14</v>
      </c>
      <c r="F28" s="24" t="s">
        <v>21</v>
      </c>
      <c r="G28" s="26">
        <v>12.94</v>
      </c>
      <c r="H28" s="15"/>
      <c r="I28" s="26">
        <f>G28</f>
        <v>12.94</v>
      </c>
      <c r="J28" s="15"/>
      <c r="K28" s="5"/>
      <c r="L28" s="5"/>
      <c r="M28" s="225" t="s">
        <v>16</v>
      </c>
    </row>
    <row r="29" spans="1:13" ht="30">
      <c r="A29" s="223">
        <v>26</v>
      </c>
      <c r="B29" s="25" t="s">
        <v>390</v>
      </c>
      <c r="C29" s="108" t="s">
        <v>391</v>
      </c>
      <c r="D29" s="81" t="s">
        <v>37</v>
      </c>
      <c r="E29" s="224" t="s">
        <v>14</v>
      </c>
      <c r="F29" s="24" t="s">
        <v>21</v>
      </c>
      <c r="G29" s="26">
        <v>35.46</v>
      </c>
      <c r="H29" s="15"/>
      <c r="I29" s="26">
        <f>G29</f>
        <v>35.46</v>
      </c>
      <c r="J29" s="15"/>
      <c r="K29" s="5"/>
      <c r="L29" s="5"/>
      <c r="M29" s="225" t="s">
        <v>16</v>
      </c>
    </row>
    <row r="30" spans="1:13">
      <c r="A30" s="232">
        <v>27</v>
      </c>
      <c r="B30" s="21" t="s">
        <v>392</v>
      </c>
      <c r="C30" s="233" t="s">
        <v>393</v>
      </c>
      <c r="D30" s="199" t="s">
        <v>18</v>
      </c>
      <c r="E30" s="234" t="s">
        <v>14</v>
      </c>
      <c r="F30" s="20" t="s">
        <v>19</v>
      </c>
      <c r="G30" s="22">
        <v>5.98</v>
      </c>
      <c r="H30" s="15"/>
      <c r="I30" s="5"/>
      <c r="J30" s="15"/>
      <c r="K30" s="22">
        <f>G30</f>
        <v>5.98</v>
      </c>
      <c r="L30" s="5"/>
      <c r="M30" s="225" t="s">
        <v>16</v>
      </c>
    </row>
    <row r="31" spans="1:13">
      <c r="A31" s="223">
        <v>28</v>
      </c>
      <c r="B31" s="25" t="s">
        <v>394</v>
      </c>
      <c r="C31" s="108" t="s">
        <v>395</v>
      </c>
      <c r="D31" s="81" t="s">
        <v>18</v>
      </c>
      <c r="E31" s="224" t="s">
        <v>14</v>
      </c>
      <c r="F31" s="24" t="s">
        <v>21</v>
      </c>
      <c r="G31" s="26">
        <v>7.13</v>
      </c>
      <c r="H31" s="15"/>
      <c r="I31" s="26">
        <f>G31</f>
        <v>7.13</v>
      </c>
      <c r="J31" s="15"/>
      <c r="K31" s="5"/>
      <c r="L31" s="5"/>
      <c r="M31" s="225" t="s">
        <v>16</v>
      </c>
    </row>
    <row r="32" spans="1:13">
      <c r="A32" s="232">
        <v>29</v>
      </c>
      <c r="B32" s="21" t="s">
        <v>396</v>
      </c>
      <c r="C32" s="233" t="s">
        <v>397</v>
      </c>
      <c r="D32" s="199" t="s">
        <v>37</v>
      </c>
      <c r="E32" s="234" t="s">
        <v>14</v>
      </c>
      <c r="F32" s="20" t="s">
        <v>19</v>
      </c>
      <c r="G32" s="22">
        <v>6.01</v>
      </c>
      <c r="H32" s="15"/>
      <c r="I32" s="5"/>
      <c r="J32" s="15"/>
      <c r="K32" s="22">
        <f>G32</f>
        <v>6.01</v>
      </c>
      <c r="L32" s="5"/>
      <c r="M32" s="225" t="s">
        <v>16</v>
      </c>
    </row>
    <row r="33" spans="1:13">
      <c r="A33" s="235">
        <v>30</v>
      </c>
      <c r="B33" s="236" t="s">
        <v>398</v>
      </c>
      <c r="C33" s="237" t="s">
        <v>399</v>
      </c>
      <c r="D33" s="81" t="s">
        <v>37</v>
      </c>
      <c r="E33" s="224" t="s">
        <v>14</v>
      </c>
      <c r="F33" s="238" t="s">
        <v>21</v>
      </c>
      <c r="G33" s="239">
        <v>11.65</v>
      </c>
      <c r="H33" s="15"/>
      <c r="I33" s="26">
        <f>G33</f>
        <v>11.65</v>
      </c>
      <c r="J33" s="15"/>
      <c r="K33" s="5"/>
      <c r="L33" s="5"/>
      <c r="M33" s="225" t="s">
        <v>16</v>
      </c>
    </row>
    <row r="34" spans="1:13">
      <c r="A34" s="220">
        <v>31</v>
      </c>
      <c r="B34" s="29" t="s">
        <v>400</v>
      </c>
      <c r="C34" s="221" t="s">
        <v>55</v>
      </c>
      <c r="D34" s="205" t="s">
        <v>18</v>
      </c>
      <c r="E34" s="222" t="s">
        <v>14</v>
      </c>
      <c r="F34" s="219" t="s">
        <v>47</v>
      </c>
      <c r="G34" s="30">
        <v>6.26</v>
      </c>
      <c r="H34" s="15"/>
      <c r="I34" s="15"/>
      <c r="J34" s="15"/>
      <c r="K34" s="5"/>
      <c r="L34" s="30">
        <f>G34</f>
        <v>6.26</v>
      </c>
      <c r="M34" s="219" t="s">
        <v>47</v>
      </c>
    </row>
    <row r="35" spans="1:13">
      <c r="A35" s="235">
        <v>32</v>
      </c>
      <c r="B35" s="236" t="s">
        <v>401</v>
      </c>
      <c r="C35" s="237" t="s">
        <v>402</v>
      </c>
      <c r="D35" s="81" t="s">
        <v>18</v>
      </c>
      <c r="E35" s="224" t="s">
        <v>14</v>
      </c>
      <c r="F35" s="238" t="s">
        <v>21</v>
      </c>
      <c r="G35" s="239">
        <v>31.8</v>
      </c>
      <c r="H35" s="15"/>
      <c r="I35" s="26">
        <f>G35</f>
        <v>31.8</v>
      </c>
      <c r="J35" s="15"/>
      <c r="K35" s="5"/>
      <c r="L35" s="5"/>
      <c r="M35" s="225" t="s">
        <v>16</v>
      </c>
    </row>
    <row r="36" spans="1:13">
      <c r="A36" s="232">
        <v>33</v>
      </c>
      <c r="B36" s="21" t="s">
        <v>403</v>
      </c>
      <c r="C36" s="233" t="s">
        <v>404</v>
      </c>
      <c r="D36" s="199" t="s">
        <v>18</v>
      </c>
      <c r="E36" s="199" t="s">
        <v>18</v>
      </c>
      <c r="F36" s="20" t="s">
        <v>19</v>
      </c>
      <c r="G36" s="22">
        <v>31.42</v>
      </c>
      <c r="H36" s="15"/>
      <c r="I36" s="5"/>
      <c r="J36" s="15"/>
      <c r="K36" s="22">
        <f>G36</f>
        <v>31.42</v>
      </c>
      <c r="L36" s="5"/>
      <c r="M36" s="225" t="s">
        <v>16</v>
      </c>
    </row>
    <row r="37" spans="1:13">
      <c r="A37" s="232">
        <v>34</v>
      </c>
      <c r="B37" s="21" t="s">
        <v>405</v>
      </c>
      <c r="C37" s="233" t="s">
        <v>406</v>
      </c>
      <c r="D37" s="199" t="s">
        <v>18</v>
      </c>
      <c r="E37" s="199" t="s">
        <v>18</v>
      </c>
      <c r="F37" s="240" t="s">
        <v>19</v>
      </c>
      <c r="G37" s="22"/>
      <c r="H37" s="15"/>
      <c r="I37" s="5"/>
      <c r="J37" s="15"/>
      <c r="K37" s="22">
        <f>G37</f>
        <v>0</v>
      </c>
      <c r="L37" s="5"/>
      <c r="M37" s="225" t="s">
        <v>16</v>
      </c>
    </row>
    <row r="38" spans="1:13">
      <c r="A38" s="232">
        <v>35</v>
      </c>
      <c r="B38" s="21" t="s">
        <v>407</v>
      </c>
      <c r="C38" s="233" t="s">
        <v>408</v>
      </c>
      <c r="D38" s="199" t="s">
        <v>18</v>
      </c>
      <c r="E38" s="199" t="s">
        <v>18</v>
      </c>
      <c r="F38" s="240" t="s">
        <v>19</v>
      </c>
      <c r="G38" s="22"/>
      <c r="H38" s="15"/>
      <c r="I38" s="5"/>
      <c r="J38" s="15"/>
      <c r="K38" s="22">
        <f>G38</f>
        <v>0</v>
      </c>
      <c r="L38" s="5"/>
      <c r="M38" s="225" t="s">
        <v>16</v>
      </c>
    </row>
    <row r="39" spans="1:13" ht="30">
      <c r="A39" s="220">
        <v>36</v>
      </c>
      <c r="B39" s="29" t="s">
        <v>409</v>
      </c>
      <c r="C39" s="221" t="s">
        <v>410</v>
      </c>
      <c r="D39" s="205" t="s">
        <v>18</v>
      </c>
      <c r="E39" s="222" t="s">
        <v>14</v>
      </c>
      <c r="F39" s="219" t="s">
        <v>47</v>
      </c>
      <c r="G39" s="30">
        <v>15.65</v>
      </c>
      <c r="H39" s="15"/>
      <c r="I39" s="15"/>
      <c r="J39" s="15"/>
      <c r="K39" s="5"/>
      <c r="L39" s="30">
        <f>G39</f>
        <v>15.65</v>
      </c>
      <c r="M39" s="219" t="s">
        <v>47</v>
      </c>
    </row>
    <row r="40" spans="1:13" s="252" customFormat="1">
      <c r="A40" s="241"/>
      <c r="B40" s="242"/>
      <c r="C40" s="243" t="s">
        <v>117</v>
      </c>
      <c r="D40" s="244"/>
      <c r="E40" s="244"/>
      <c r="F40" s="241"/>
      <c r="G40" s="245">
        <f t="shared" ref="G40:L40" si="2">SUM(G3:G39)</f>
        <v>650.76999999999987</v>
      </c>
      <c r="H40" s="246">
        <f t="shared" si="2"/>
        <v>0</v>
      </c>
      <c r="I40" s="247">
        <f t="shared" si="2"/>
        <v>444.93999999999994</v>
      </c>
      <c r="J40" s="248">
        <f t="shared" si="2"/>
        <v>0</v>
      </c>
      <c r="K40" s="249">
        <f t="shared" si="2"/>
        <v>55.49</v>
      </c>
      <c r="L40" s="250">
        <f t="shared" si="2"/>
        <v>150.34</v>
      </c>
      <c r="M40" s="251">
        <f>I40+K40</f>
        <v>500.42999999999995</v>
      </c>
    </row>
    <row r="41" spans="1:13">
      <c r="C41" s="253" t="s">
        <v>99</v>
      </c>
      <c r="G41" s="254">
        <f>SUM(G3:G39)</f>
        <v>650.76999999999987</v>
      </c>
      <c r="L41" s="254"/>
    </row>
    <row r="42" spans="1:13">
      <c r="C42" s="255" t="s">
        <v>100</v>
      </c>
      <c r="G42" s="256">
        <f>SUM(H40:K40)</f>
        <v>500.42999999999995</v>
      </c>
      <c r="L42" s="254"/>
    </row>
    <row r="43" spans="1:13">
      <c r="C43" s="65" t="s">
        <v>101</v>
      </c>
      <c r="G43" s="256">
        <f>G40-L40</f>
        <v>500.42999999999984</v>
      </c>
      <c r="L43" s="254"/>
    </row>
    <row r="44" spans="1:13">
      <c r="L44" s="254"/>
    </row>
    <row r="45" spans="1:13">
      <c r="C45" s="213" t="s">
        <v>102</v>
      </c>
      <c r="D45" s="89"/>
      <c r="I45" s="254"/>
    </row>
    <row r="46" spans="1:13" ht="30">
      <c r="C46" s="51" t="s">
        <v>103</v>
      </c>
      <c r="D46" s="90" t="s">
        <v>37</v>
      </c>
    </row>
    <row r="47" spans="1:13">
      <c r="C47" s="51" t="s">
        <v>104</v>
      </c>
      <c r="D47" s="90" t="s">
        <v>18</v>
      </c>
    </row>
    <row r="48" spans="1:13">
      <c r="C48" s="51" t="s">
        <v>105</v>
      </c>
      <c r="D48" s="90" t="s">
        <v>79</v>
      </c>
    </row>
    <row r="49" spans="1:13">
      <c r="C49" s="51" t="s">
        <v>106</v>
      </c>
      <c r="D49" s="90" t="s">
        <v>107</v>
      </c>
    </row>
    <row r="50" spans="1:13" ht="30">
      <c r="C50" s="51" t="s">
        <v>108</v>
      </c>
      <c r="D50" s="90" t="s">
        <v>49</v>
      </c>
    </row>
    <row r="51" spans="1:13" s="214" customFormat="1">
      <c r="L51" s="213"/>
      <c r="M51" s="213"/>
    </row>
    <row r="52" spans="1:13" ht="29.25" customHeight="1">
      <c r="A52" s="214"/>
      <c r="C52" s="53" t="s">
        <v>109</v>
      </c>
      <c r="D52" s="616" t="s">
        <v>817</v>
      </c>
      <c r="E52" s="616"/>
      <c r="F52" s="616"/>
      <c r="G52" s="616"/>
      <c r="H52" s="616"/>
      <c r="I52" s="616"/>
      <c r="J52" s="616"/>
      <c r="K52" s="616"/>
      <c r="L52" s="203">
        <f>H40</f>
        <v>0</v>
      </c>
    </row>
    <row r="53" spans="1:13" ht="54" customHeight="1">
      <c r="A53" s="214"/>
      <c r="C53" s="55" t="s">
        <v>111</v>
      </c>
      <c r="D53" s="617" t="s">
        <v>818</v>
      </c>
      <c r="E53" s="617"/>
      <c r="F53" s="617"/>
      <c r="G53" s="617"/>
      <c r="H53" s="617"/>
      <c r="I53" s="617"/>
      <c r="J53" s="617"/>
      <c r="K53" s="617"/>
      <c r="L53" s="26">
        <f>I40</f>
        <v>444.93999999999994</v>
      </c>
    </row>
    <row r="54" spans="1:13" ht="49.5" customHeight="1">
      <c r="A54" s="214"/>
      <c r="C54" s="57" t="s">
        <v>113</v>
      </c>
      <c r="D54" s="618" t="s">
        <v>819</v>
      </c>
      <c r="E54" s="618"/>
      <c r="F54" s="618"/>
      <c r="G54" s="618"/>
      <c r="H54" s="618"/>
      <c r="I54" s="618"/>
      <c r="J54" s="618"/>
      <c r="K54" s="618"/>
      <c r="L54" s="14">
        <f>J40</f>
        <v>0</v>
      </c>
    </row>
    <row r="55" spans="1:13" ht="15" customHeight="1">
      <c r="A55" s="214"/>
      <c r="C55" s="59" t="s">
        <v>115</v>
      </c>
      <c r="D55" s="619" t="s">
        <v>820</v>
      </c>
      <c r="E55" s="619"/>
      <c r="F55" s="619"/>
      <c r="G55" s="619"/>
      <c r="H55" s="619"/>
      <c r="I55" s="619"/>
      <c r="J55" s="619"/>
      <c r="K55" s="619"/>
      <c r="L55" s="20">
        <f>K40</f>
        <v>55.49</v>
      </c>
    </row>
    <row r="56" spans="1:13">
      <c r="C56" s="257"/>
      <c r="D56" s="610" t="s">
        <v>117</v>
      </c>
      <c r="E56" s="610"/>
      <c r="F56" s="610"/>
      <c r="G56" s="610"/>
      <c r="H56" s="610"/>
      <c r="I56" s="610"/>
      <c r="J56" s="610"/>
      <c r="K56" s="610"/>
      <c r="L56" s="208">
        <f>SUM(L52:L55)</f>
        <v>500.42999999999995</v>
      </c>
    </row>
    <row r="58" spans="1:13" ht="30">
      <c r="C58" s="258" t="s">
        <v>118</v>
      </c>
      <c r="L58" s="259">
        <f>L40</f>
        <v>150.34</v>
      </c>
    </row>
  </sheetData>
  <mergeCells count="5">
    <mergeCell ref="D52:K52"/>
    <mergeCell ref="D53:K53"/>
    <mergeCell ref="D54:K54"/>
    <mergeCell ref="D55:K55"/>
    <mergeCell ref="D56:K56"/>
  </mergeCells>
  <pageMargins left="0.7" right="0.7" top="0.75" bottom="0.75" header="0.51180555555555496" footer="0.51180555555555496"/>
  <pageSetup paperSize="9" scale="8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A - 1</vt:lpstr>
      <vt:lpstr>A 0</vt:lpstr>
      <vt:lpstr>A 1</vt:lpstr>
      <vt:lpstr>A 2</vt:lpstr>
      <vt:lpstr>A 3</vt:lpstr>
      <vt:lpstr>A 4</vt:lpstr>
      <vt:lpstr>A 5</vt:lpstr>
      <vt:lpstr>A 6_Pod</vt:lpstr>
      <vt:lpstr>B -1</vt:lpstr>
      <vt:lpstr>B 0</vt:lpstr>
      <vt:lpstr>C - 1</vt:lpstr>
      <vt:lpstr>C 0</vt:lpstr>
      <vt:lpstr>C 1</vt:lpstr>
      <vt:lpstr>C 2</vt:lpstr>
      <vt:lpstr>D - 1</vt:lpstr>
      <vt:lpstr>D 0</vt:lpstr>
      <vt:lpstr>D 1</vt:lpstr>
      <vt:lpstr>PROS</vt:lpstr>
      <vt:lpstr>KL_SCH</vt:lpstr>
      <vt:lpstr>ZEST_POW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dc:description/>
  <cp:lastModifiedBy>KKOT</cp:lastModifiedBy>
  <cp:revision>26</cp:revision>
  <cp:lastPrinted>2020-05-29T08:54:48Z</cp:lastPrinted>
  <dcterms:created xsi:type="dcterms:W3CDTF">2020-05-14T11:50:27Z</dcterms:created>
  <dcterms:modified xsi:type="dcterms:W3CDTF">2020-06-01T06:57:44Z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